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6" windowWidth="15480" windowHeight="8100" activeTab="1"/>
  </bookViews>
  <sheets>
    <sheet name="ข้อมูลทั่วไป สสม.62" sheetId="57" r:id="rId1"/>
    <sheet name="อสค.ปี 61621รับตรวจ162" sheetId="56" r:id="rId2"/>
  </sheets>
  <calcPr calcId="145621"/>
</workbook>
</file>

<file path=xl/calcChain.xml><?xml version="1.0" encoding="utf-8"?>
<calcChain xmlns="http://schemas.openxmlformats.org/spreadsheetml/2006/main">
  <c r="X8" i="56" l="1"/>
  <c r="X9" i="56"/>
  <c r="X10" i="56"/>
  <c r="X11" i="56"/>
  <c r="X12" i="56"/>
  <c r="X13" i="56"/>
  <c r="X14" i="56"/>
  <c r="X15" i="56"/>
  <c r="X16" i="56"/>
  <c r="X17" i="56"/>
  <c r="X18" i="56"/>
  <c r="X19" i="56"/>
  <c r="X20" i="56"/>
  <c r="X21" i="56"/>
  <c r="X22" i="56"/>
  <c r="X23" i="56"/>
  <c r="X24" i="56"/>
  <c r="X25" i="56"/>
  <c r="X26" i="56"/>
  <c r="X27" i="56"/>
  <c r="X28" i="56"/>
  <c r="X29" i="56"/>
  <c r="X30" i="56"/>
  <c r="X31" i="56"/>
  <c r="X32" i="56"/>
  <c r="Z9" i="56"/>
  <c r="Z10" i="56"/>
  <c r="Z11" i="56"/>
  <c r="Z12" i="56"/>
  <c r="Z13" i="56"/>
  <c r="Z14" i="56"/>
  <c r="Z15" i="56"/>
  <c r="Z16" i="56"/>
  <c r="Z17" i="56"/>
  <c r="Z18" i="56"/>
  <c r="Z19" i="56"/>
  <c r="Z20" i="56"/>
  <c r="Z21" i="56"/>
  <c r="Z22" i="56"/>
  <c r="Z23" i="56"/>
  <c r="Z24" i="56"/>
  <c r="Z25" i="56"/>
  <c r="Z26" i="56"/>
  <c r="Z27" i="56"/>
  <c r="Z28" i="56"/>
  <c r="Z29" i="56"/>
  <c r="Z30" i="56"/>
  <c r="Z31" i="56"/>
  <c r="Z32" i="56"/>
  <c r="Y33" i="56"/>
  <c r="Z33" i="56"/>
  <c r="Z8" i="56"/>
  <c r="V33" i="56"/>
  <c r="S33" i="56"/>
  <c r="U8" i="56"/>
  <c r="P33" i="56"/>
  <c r="W33" i="56"/>
  <c r="X33" i="56" s="1"/>
  <c r="U9" i="56"/>
  <c r="U10" i="56"/>
  <c r="U11" i="56"/>
  <c r="U12" i="56"/>
  <c r="U13" i="56"/>
  <c r="U14" i="56"/>
  <c r="U15" i="56"/>
  <c r="U16" i="56"/>
  <c r="U17" i="56"/>
  <c r="U18" i="56"/>
  <c r="U19" i="56"/>
  <c r="U20" i="56"/>
  <c r="U21" i="56"/>
  <c r="U22" i="56"/>
  <c r="U23" i="56"/>
  <c r="U24" i="56"/>
  <c r="U25" i="56"/>
  <c r="U26" i="56"/>
  <c r="U27" i="56"/>
  <c r="U28" i="56"/>
  <c r="U29" i="56"/>
  <c r="U30" i="56"/>
  <c r="U31" i="56"/>
  <c r="U32" i="56"/>
  <c r="T33" i="56"/>
  <c r="U33" i="56"/>
  <c r="R9" i="56"/>
  <c r="R10" i="56"/>
  <c r="R11" i="56"/>
  <c r="R12" i="56"/>
  <c r="R13" i="56"/>
  <c r="R14" i="56"/>
  <c r="R15" i="56"/>
  <c r="R16" i="56"/>
  <c r="R17" i="56"/>
  <c r="R18" i="56"/>
  <c r="R19" i="56"/>
  <c r="R20" i="56"/>
  <c r="R21" i="56"/>
  <c r="R22" i="56"/>
  <c r="R23" i="56"/>
  <c r="R24" i="56"/>
  <c r="R25" i="56"/>
  <c r="R26" i="56"/>
  <c r="R27" i="56"/>
  <c r="R28" i="56"/>
  <c r="R29" i="56"/>
  <c r="R30" i="56"/>
  <c r="R31" i="56"/>
  <c r="R32" i="56"/>
  <c r="R8" i="56"/>
  <c r="R33" i="56" s="1"/>
  <c r="Q33" i="56"/>
  <c r="G28" i="57"/>
  <c r="F28" i="57"/>
  <c r="E28" i="57"/>
  <c r="D28" i="57"/>
  <c r="C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G3" i="57"/>
  <c r="D33" i="56"/>
  <c r="N33" i="56"/>
  <c r="O33" i="56" s="1"/>
  <c r="M33" i="56"/>
  <c r="K33" i="56"/>
  <c r="J33" i="56"/>
  <c r="I33" i="56"/>
  <c r="G33" i="56"/>
  <c r="F33" i="56"/>
  <c r="E33" i="56"/>
  <c r="C33" i="56"/>
  <c r="L32" i="56"/>
  <c r="H32" i="56"/>
  <c r="L31" i="56"/>
  <c r="H31" i="56"/>
  <c r="L30" i="56"/>
  <c r="H30" i="56"/>
  <c r="L29" i="56"/>
  <c r="H29" i="56"/>
  <c r="L28" i="56"/>
  <c r="H28" i="56"/>
  <c r="L27" i="56"/>
  <c r="H27" i="56"/>
  <c r="L26" i="56"/>
  <c r="H26" i="56"/>
  <c r="L25" i="56"/>
  <c r="H25" i="56"/>
  <c r="L24" i="56"/>
  <c r="H24" i="56"/>
  <c r="L23" i="56"/>
  <c r="H23" i="56"/>
  <c r="L22" i="56"/>
  <c r="H22" i="56"/>
  <c r="L21" i="56"/>
  <c r="H21" i="56"/>
  <c r="L20" i="56"/>
  <c r="H20" i="56"/>
  <c r="L19" i="56"/>
  <c r="H19" i="56"/>
  <c r="L18" i="56"/>
  <c r="H18" i="56"/>
  <c r="L17" i="56"/>
  <c r="H17" i="56"/>
  <c r="L16" i="56"/>
  <c r="H16" i="56"/>
  <c r="L15" i="56"/>
  <c r="H15" i="56"/>
  <c r="L14" i="56"/>
  <c r="H14" i="56"/>
  <c r="L13" i="56"/>
  <c r="H13" i="56"/>
  <c r="L12" i="56"/>
  <c r="H12" i="56"/>
  <c r="L11" i="56"/>
  <c r="H11" i="56"/>
  <c r="L10" i="56"/>
  <c r="H10" i="56"/>
  <c r="H33" i="56" s="1"/>
  <c r="L9" i="56"/>
  <c r="H9" i="56"/>
  <c r="L8" i="56"/>
  <c r="H8" i="56"/>
  <c r="O16" i="56"/>
  <c r="O12" i="56"/>
  <c r="O24" i="56"/>
  <c r="O20" i="56"/>
  <c r="O8" i="56"/>
  <c r="O10" i="56"/>
  <c r="O17" i="56"/>
  <c r="O18" i="56"/>
  <c r="O26" i="56"/>
  <c r="O22" i="56"/>
  <c r="O14" i="56"/>
  <c r="O19" i="56"/>
  <c r="O32" i="56"/>
  <c r="O30" i="56"/>
  <c r="O15" i="56"/>
  <c r="O25" i="56"/>
  <c r="O13" i="56"/>
  <c r="O28" i="56"/>
  <c r="O9" i="56"/>
  <c r="O21" i="56"/>
  <c r="O23" i="56"/>
  <c r="O31" i="56"/>
  <c r="O29" i="56"/>
  <c r="O11" i="56"/>
  <c r="O27" i="56"/>
  <c r="L33" i="56"/>
</calcChain>
</file>

<file path=xl/sharedStrings.xml><?xml version="1.0" encoding="utf-8"?>
<sst xmlns="http://schemas.openxmlformats.org/spreadsheetml/2006/main" count="103" uniqueCount="74">
  <si>
    <t>อำเภอ</t>
  </si>
  <si>
    <t>รวม</t>
  </si>
  <si>
    <t>ม่วงสามสิบ</t>
  </si>
  <si>
    <t>เขื่องใน</t>
  </si>
  <si>
    <t>ดอนมดแดง</t>
  </si>
  <si>
    <t>เหล่าเสือโก้ก</t>
  </si>
  <si>
    <t>ตระการพืชผล</t>
  </si>
  <si>
    <t>กุดข้าวปุ้น</t>
  </si>
  <si>
    <t>เขมราฐ</t>
  </si>
  <si>
    <t>โพธิ์ไทร</t>
  </si>
  <si>
    <t>นาตาล</t>
  </si>
  <si>
    <t>พิบูลมังสาหาร</t>
  </si>
  <si>
    <t>โขงเจียม</t>
  </si>
  <si>
    <t>ตาลสุม</t>
  </si>
  <si>
    <t>ศรีเมืองใหม่</t>
  </si>
  <si>
    <t>สิรินธร</t>
  </si>
  <si>
    <t>วารินชำราบ</t>
  </si>
  <si>
    <t>สำโรง</t>
  </si>
  <si>
    <t>นาเยีย</t>
  </si>
  <si>
    <t>สว่างวีระวงศ์</t>
  </si>
  <si>
    <t>เดชอุดม</t>
  </si>
  <si>
    <t>บุณฑริก</t>
  </si>
  <si>
    <t>นาจะหลวย</t>
  </si>
  <si>
    <t>น้ำยืน</t>
  </si>
  <si>
    <t>ทุ่งศรีอุดม</t>
  </si>
  <si>
    <t>น้ำขุ่น</t>
  </si>
  <si>
    <t>ทั้งหมด</t>
  </si>
  <si>
    <t>ลำดับ</t>
  </si>
  <si>
    <t>หลังคาเรือน</t>
  </si>
  <si>
    <t>LTC2</t>
  </si>
  <si>
    <t>LTC1</t>
  </si>
  <si>
    <t>NCDs1</t>
  </si>
  <si>
    <t>NCDs2</t>
  </si>
  <si>
    <t>CKD1</t>
  </si>
  <si>
    <t>CKD2</t>
  </si>
  <si>
    <t>รวม(คน)</t>
  </si>
  <si>
    <t xml:space="preserve">อสม. </t>
  </si>
  <si>
    <t>อสค.รับจัดสรร รอบที่ 1 (คน)</t>
  </si>
  <si>
    <t>อสค.รับจัดสรร รอบที่ 2 (คน)</t>
  </si>
  <si>
    <t>หลังคา</t>
  </si>
  <si>
    <t>เรือน</t>
  </si>
  <si>
    <t>ผลงาน</t>
  </si>
  <si>
    <t>ร้อยละ</t>
  </si>
  <si>
    <t>ตำบล</t>
  </si>
  <si>
    <t>เมืองอุบลราชธานี</t>
  </si>
  <si>
    <t>ผลงานฯ อสค.2560</t>
  </si>
  <si>
    <t>หมายเหตุ</t>
  </si>
  <si>
    <t>หมู่บ้านรวมชุมชน</t>
  </si>
  <si>
    <t>จำนวน อสม.</t>
  </si>
  <si>
    <t>ตารางแสดง ข้อมูลสุขภาพภาคประชาชน จังหวัดอุบลราชธานี ปีงบประมาณ 2562</t>
  </si>
  <si>
    <t>ลำดับที่</t>
  </si>
  <si>
    <t>สัดส่วน อสม./หลังคาเรือน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</si>
  <si>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รวบรวมข้อมูล  โดย กลุ่มงานสาธารณสุขมูลฐานและระบบสุขภาพภาคประชาชน ณ ตุลาคม 2561</t>
    </r>
  </si>
  <si>
    <t xml:space="preserve"> - รวมหมู่บ้าน/ ชุมชน ทั้งสิ้น จำนวน 2,859 หมู่บ้าน/ ชุมชน</t>
  </si>
  <si>
    <t>LTC(10%)</t>
  </si>
  <si>
    <t>เป้าหมาย อสค. ปี 62</t>
  </si>
  <si>
    <t>ผู้สูงอายุติดบ้าน(ADL5-11)</t>
  </si>
  <si>
    <t>ผู้ป่วยโรคไต Stage 3-4</t>
  </si>
  <si>
    <t>ผู้ป่วยDMหรือHT หรือDM+HT ที่มีภาวะแทรกซ้อน หรือกลุ่มเสี่ยง</t>
  </si>
  <si>
    <t>หมายเหตุ : ที่มาโปรแกรม HDC</t>
  </si>
  <si>
    <t>จำนวนผู้ป่วยโรคไต 3+4</t>
  </si>
  <si>
    <t>จำนวนผู้สูงอายุทั้งหมด</t>
  </si>
  <si>
    <t>จำนวนผู้ป่วยติดบ้าน</t>
  </si>
  <si>
    <t>CKD3+4  (10%)</t>
  </si>
  <si>
    <t>จำนวนผู้ป่วยโรคไตทุกStage</t>
  </si>
  <si>
    <t>จำนวนผู้ป่วยDM,HT หรือDM+HT ที่ยังไม่เป็นโรคไตเรื้อรัง</t>
  </si>
  <si>
    <t>จำนวนDM,HT หรือDM+HTที่มีภาวะแทกซ้อนหรือกลุ่มเสี่ยง</t>
  </si>
  <si>
    <t>จำนวนDM,HT หรือDM+HTที่มีภาวะแทกซ้อนหรือกลุ่มเสี่ยง-8.95%</t>
  </si>
  <si>
    <t>รวมจำนวนอสค.ทั้งหมด</t>
  </si>
  <si>
    <t xml:space="preserve">วันที่ 31 มกราคม 2562 </t>
  </si>
  <si>
    <t>: กลุ่มเป้าหมายสามารถถัวเฉลี่ยกันได้ ตามกลุ่มเป้าหมายในพื้นที่ ตามโควต้าที่จัดสรร</t>
  </si>
  <si>
    <t>งบประมาณ(30 บาท/คน)</t>
  </si>
  <si>
    <t>รายละเอียดการจัดสรรงบประมาณสนับสนุนพื้นที่ดำเนินงานโครงการพัฒนาศักยภาพ อสค.ปี 2562</t>
  </si>
  <si>
    <t>กลุ่มงานสาธารณสุขมูลฐานและระบบสุขภาพภาคประชาชน สำนักงานสาธารณสุขจังหวัดอุบลราชธานี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</si>
</sst>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97" formatCode="_-* #,##0_-;\-* #,##0_-;_-* &quot;-&quot;??_-;_-@_-"/>
    <numFmt numFmtId="207" formatCode="_(* #,##0_);_(* \(#,##0\);_(* &quot;-&quot;??_);_(@_)"/>
  </numFmts>
  <fonts count="17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8"/>
      <color theme="1"/>
      <name val="TH SarabunPSK"/>
      <family val="2"/>
    </font>
    <font>
      <b/>
      <sz val="9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97" fontId="3" fillId="0" borderId="1" xfId="1" applyNumberFormat="1" applyFont="1" applyFill="1" applyBorder="1"/>
    <xf numFmtId="19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197" fontId="10" fillId="0" borderId="1" xfId="1" applyNumberFormat="1" applyFont="1" applyFill="1" applyBorder="1" applyAlignment="1">
      <alignment horizontal="left"/>
    </xf>
    <xf numFmtId="197" fontId="10" fillId="0" borderId="1" xfId="1" applyNumberFormat="1" applyFont="1" applyFill="1" applyBorder="1"/>
    <xf numFmtId="197" fontId="10" fillId="0" borderId="0" xfId="0" applyNumberFormat="1" applyFont="1" applyFill="1" applyBorder="1"/>
    <xf numFmtId="197" fontId="10" fillId="0" borderId="0" xfId="1" applyNumberFormat="1" applyFont="1" applyFill="1" applyBorder="1"/>
    <xf numFmtId="43" fontId="10" fillId="0" borderId="0" xfId="0" applyNumberFormat="1" applyFont="1" applyFill="1" applyBorder="1"/>
    <xf numFmtId="0" fontId="4" fillId="0" borderId="1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wrapText="1"/>
    </xf>
    <xf numFmtId="197" fontId="11" fillId="2" borderId="1" xfId="1" applyNumberFormat="1" applyFont="1" applyFill="1" applyBorder="1" applyAlignment="1">
      <alignment horizontal="right"/>
    </xf>
    <xf numFmtId="197" fontId="5" fillId="0" borderId="2" xfId="1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left" vertical="top"/>
    </xf>
    <xf numFmtId="207" fontId="6" fillId="0" borderId="0" xfId="1" applyNumberFormat="1" applyFont="1" applyFill="1" applyBorder="1" applyAlignment="1" applyProtection="1">
      <alignment horizontal="left" vertical="top"/>
    </xf>
    <xf numFmtId="0" fontId="11" fillId="0" borderId="1" xfId="0" applyFont="1" applyFill="1" applyBorder="1" applyAlignment="1">
      <alignment horizontal="left" vertical="center" wrapText="1"/>
    </xf>
    <xf numFmtId="207" fontId="6" fillId="0" borderId="1" xfId="1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97" fontId="12" fillId="0" borderId="1" xfId="1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197" fontId="12" fillId="0" borderId="1" xfId="0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6" xfId="0" applyFont="1" applyFill="1" applyBorder="1" applyAlignment="1">
      <alignment vertical="top"/>
    </xf>
    <xf numFmtId="43" fontId="10" fillId="0" borderId="7" xfId="0" applyNumberFormat="1" applyFont="1" applyFill="1" applyBorder="1"/>
    <xf numFmtId="3" fontId="10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97" fontId="3" fillId="0" borderId="1" xfId="1" applyNumberFormat="1" applyFont="1" applyFill="1" applyBorder="1" applyAlignment="1">
      <alignment horizontal="center"/>
    </xf>
    <xf numFmtId="197" fontId="10" fillId="2" borderId="1" xfId="1" applyNumberFormat="1" applyFont="1" applyFill="1" applyBorder="1" applyAlignment="1">
      <alignment horizontal="center"/>
    </xf>
    <xf numFmtId="197" fontId="3" fillId="0" borderId="2" xfId="1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1" fontId="10" fillId="0" borderId="7" xfId="0" applyNumberFormat="1" applyFont="1" applyFill="1" applyBorder="1" applyAlignment="1">
      <alignment horizontal="center"/>
    </xf>
    <xf numFmtId="41" fontId="10" fillId="0" borderId="7" xfId="0" applyNumberFormat="1" applyFont="1" applyFill="1" applyBorder="1" applyAlignment="1"/>
    <xf numFmtId="197" fontId="4" fillId="0" borderId="1" xfId="1" applyNumberFormat="1" applyFont="1" applyFill="1" applyBorder="1" applyAlignment="1">
      <alignment horizontal="center"/>
    </xf>
    <xf numFmtId="197" fontId="4" fillId="0" borderId="1" xfId="1" applyNumberFormat="1" applyFont="1" applyFill="1" applyBorder="1"/>
    <xf numFmtId="197" fontId="9" fillId="0" borderId="1" xfId="1" applyNumberFormat="1" applyFont="1" applyFill="1" applyBorder="1" applyAlignment="1">
      <alignment horizontal="center"/>
    </xf>
    <xf numFmtId="197" fontId="9" fillId="0" borderId="1" xfId="1" applyNumberFormat="1" applyFont="1" applyFill="1" applyBorder="1"/>
    <xf numFmtId="43" fontId="9" fillId="0" borderId="7" xfId="0" applyNumberFormat="1" applyFont="1" applyFill="1" applyBorder="1"/>
    <xf numFmtId="41" fontId="9" fillId="0" borderId="7" xfId="0" applyNumberFormat="1" applyFont="1" applyFill="1" applyBorder="1" applyAlignment="1"/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97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0" fontId="15" fillId="3" borderId="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3" fontId="10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workbookViewId="0">
      <selection activeCell="K7" sqref="K7"/>
    </sheetView>
  </sheetViews>
  <sheetFormatPr defaultColWidth="12.09765625" defaultRowHeight="21" x14ac:dyDescent="0.6"/>
  <cols>
    <col min="1" max="1" width="6" style="46" customWidth="1"/>
    <col min="2" max="2" width="15.69921875" style="44" customWidth="1"/>
    <col min="3" max="3" width="9.19921875" style="44" customWidth="1"/>
    <col min="4" max="4" width="10.8984375" style="44" customWidth="1"/>
    <col min="5" max="5" width="10.19921875" style="44" customWidth="1"/>
    <col min="6" max="6" width="10.69921875" style="45" customWidth="1"/>
    <col min="7" max="7" width="11.19921875" style="45" customWidth="1"/>
    <col min="8" max="8" width="7.5" style="45" customWidth="1"/>
    <col min="9" max="9" width="13" style="45" bestFit="1" customWidth="1"/>
    <col min="10" max="10" width="6.19921875" style="45" bestFit="1" customWidth="1"/>
    <col min="11" max="254" width="14.5" style="45" customWidth="1"/>
    <col min="255" max="255" width="5.69921875" style="45" bestFit="1" customWidth="1"/>
    <col min="256" max="256" width="12.09765625" style="45" bestFit="1"/>
    <col min="257" max="16384" width="12.09765625" style="45"/>
  </cols>
  <sheetData>
    <row r="1" spans="1:256" ht="24.6" x14ac:dyDescent="0.6">
      <c r="A1" s="48" t="s">
        <v>49</v>
      </c>
      <c r="B1" s="48"/>
      <c r="C1" s="48"/>
      <c r="D1" s="48"/>
      <c r="E1" s="48"/>
      <c r="F1" s="48"/>
      <c r="G1" s="48"/>
      <c r="H1" s="4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42" x14ac:dyDescent="0.6">
      <c r="A2" s="19" t="s">
        <v>50</v>
      </c>
      <c r="B2" s="19" t="s">
        <v>0</v>
      </c>
      <c r="C2" s="19" t="s">
        <v>43</v>
      </c>
      <c r="D2" s="19" t="s">
        <v>47</v>
      </c>
      <c r="E2" s="20" t="s">
        <v>28</v>
      </c>
      <c r="F2" s="21" t="s">
        <v>48</v>
      </c>
      <c r="G2" s="22" t="s">
        <v>51</v>
      </c>
      <c r="H2" s="19" t="s">
        <v>46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x14ac:dyDescent="0.6">
      <c r="A3" s="23">
        <v>1</v>
      </c>
      <c r="B3" s="24" t="s">
        <v>44</v>
      </c>
      <c r="C3" s="25">
        <v>12</v>
      </c>
      <c r="D3" s="25">
        <v>262</v>
      </c>
      <c r="E3" s="26">
        <v>88801</v>
      </c>
      <c r="F3" s="27">
        <v>3860</v>
      </c>
      <c r="G3" s="28">
        <f t="shared" ref="G3:G28" si="0">E3/F3</f>
        <v>23.00544041450777</v>
      </c>
      <c r="H3" s="29"/>
      <c r="I3" s="30"/>
      <c r="J3" s="3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x14ac:dyDescent="0.6">
      <c r="A4" s="23">
        <v>2</v>
      </c>
      <c r="B4" s="32" t="s">
        <v>2</v>
      </c>
      <c r="C4" s="25">
        <v>14</v>
      </c>
      <c r="D4" s="25">
        <v>165</v>
      </c>
      <c r="E4" s="26">
        <v>23087</v>
      </c>
      <c r="F4" s="27">
        <v>1705</v>
      </c>
      <c r="G4" s="28">
        <f t="shared" si="0"/>
        <v>13.540762463343109</v>
      </c>
      <c r="H4" s="29"/>
      <c r="I4" s="30"/>
      <c r="J4" s="31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x14ac:dyDescent="0.6">
      <c r="A5" s="23">
        <v>3</v>
      </c>
      <c r="B5" s="32" t="s">
        <v>3</v>
      </c>
      <c r="C5" s="25">
        <v>18</v>
      </c>
      <c r="D5" s="25">
        <v>182</v>
      </c>
      <c r="E5" s="26">
        <v>28483</v>
      </c>
      <c r="F5" s="27">
        <v>2323</v>
      </c>
      <c r="G5" s="28">
        <f t="shared" si="0"/>
        <v>12.261300043047783</v>
      </c>
      <c r="H5" s="29"/>
      <c r="I5" s="30"/>
      <c r="J5" s="31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x14ac:dyDescent="0.6">
      <c r="A6" s="23">
        <v>4</v>
      </c>
      <c r="B6" s="32" t="s">
        <v>4</v>
      </c>
      <c r="C6" s="25">
        <v>4</v>
      </c>
      <c r="D6" s="25">
        <v>47</v>
      </c>
      <c r="E6" s="26">
        <v>7493</v>
      </c>
      <c r="F6" s="27">
        <v>482</v>
      </c>
      <c r="G6" s="28">
        <f t="shared" si="0"/>
        <v>15.545643153526971</v>
      </c>
      <c r="H6" s="29"/>
      <c r="I6" s="30"/>
      <c r="J6" s="3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x14ac:dyDescent="0.6">
      <c r="A7" s="23">
        <v>5</v>
      </c>
      <c r="B7" s="32" t="s">
        <v>13</v>
      </c>
      <c r="C7" s="25">
        <v>6</v>
      </c>
      <c r="D7" s="25">
        <v>59</v>
      </c>
      <c r="E7" s="26">
        <v>8652</v>
      </c>
      <c r="F7" s="27">
        <v>588</v>
      </c>
      <c r="G7" s="28">
        <f t="shared" si="0"/>
        <v>14.714285714285714</v>
      </c>
      <c r="H7" s="29"/>
      <c r="I7" s="30"/>
      <c r="J7" s="3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x14ac:dyDescent="0.6">
      <c r="A8" s="23">
        <v>6</v>
      </c>
      <c r="B8" s="32" t="s">
        <v>5</v>
      </c>
      <c r="C8" s="25">
        <v>4</v>
      </c>
      <c r="D8" s="25">
        <v>55</v>
      </c>
      <c r="E8" s="26">
        <v>7280</v>
      </c>
      <c r="F8" s="27">
        <v>499</v>
      </c>
      <c r="G8" s="28">
        <f t="shared" si="0"/>
        <v>14.589178356713427</v>
      </c>
      <c r="H8" s="29"/>
      <c r="I8" s="30"/>
      <c r="J8" s="31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x14ac:dyDescent="0.6">
      <c r="A9" s="23">
        <v>7</v>
      </c>
      <c r="B9" s="32" t="s">
        <v>6</v>
      </c>
      <c r="C9" s="25">
        <v>23</v>
      </c>
      <c r="D9" s="25">
        <v>234</v>
      </c>
      <c r="E9" s="26">
        <v>32260</v>
      </c>
      <c r="F9" s="27">
        <v>2151</v>
      </c>
      <c r="G9" s="28">
        <f t="shared" si="0"/>
        <v>14.997675499767549</v>
      </c>
      <c r="H9" s="29"/>
      <c r="I9" s="30"/>
      <c r="J9" s="3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x14ac:dyDescent="0.6">
      <c r="A10" s="23">
        <v>8</v>
      </c>
      <c r="B10" s="32" t="s">
        <v>8</v>
      </c>
      <c r="C10" s="25">
        <v>9</v>
      </c>
      <c r="D10" s="25">
        <v>123</v>
      </c>
      <c r="E10" s="26">
        <v>24054</v>
      </c>
      <c r="F10" s="27">
        <v>1432</v>
      </c>
      <c r="G10" s="28">
        <f t="shared" si="0"/>
        <v>16.797486033519554</v>
      </c>
      <c r="H10" s="29"/>
      <c r="I10" s="30"/>
      <c r="J10" s="3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x14ac:dyDescent="0.6">
      <c r="A11" s="23">
        <v>9</v>
      </c>
      <c r="B11" s="32" t="s">
        <v>10</v>
      </c>
      <c r="C11" s="25">
        <v>4</v>
      </c>
      <c r="D11" s="25">
        <v>64</v>
      </c>
      <c r="E11" s="26">
        <v>10512</v>
      </c>
      <c r="F11" s="27">
        <v>745</v>
      </c>
      <c r="G11" s="28">
        <f t="shared" si="0"/>
        <v>14.11006711409396</v>
      </c>
      <c r="H11" s="29"/>
      <c r="I11" s="30"/>
      <c r="J11" s="3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x14ac:dyDescent="0.6">
      <c r="A12" s="23">
        <v>10</v>
      </c>
      <c r="B12" s="32" t="s">
        <v>9</v>
      </c>
      <c r="C12" s="25">
        <v>6</v>
      </c>
      <c r="D12" s="25">
        <v>71</v>
      </c>
      <c r="E12" s="26">
        <v>12101</v>
      </c>
      <c r="F12" s="27">
        <v>858</v>
      </c>
      <c r="G12" s="28">
        <f t="shared" si="0"/>
        <v>14.103729603729604</v>
      </c>
      <c r="H12" s="29"/>
      <c r="I12" s="30"/>
      <c r="J12" s="3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x14ac:dyDescent="0.6">
      <c r="A13" s="23">
        <v>11</v>
      </c>
      <c r="B13" s="32" t="s">
        <v>7</v>
      </c>
      <c r="C13" s="25">
        <v>5</v>
      </c>
      <c r="D13" s="25">
        <v>75</v>
      </c>
      <c r="E13" s="26">
        <v>10359</v>
      </c>
      <c r="F13" s="27">
        <v>777</v>
      </c>
      <c r="G13" s="28">
        <f t="shared" si="0"/>
        <v>13.332046332046332</v>
      </c>
      <c r="H13" s="29"/>
      <c r="I13" s="30"/>
      <c r="J13" s="3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x14ac:dyDescent="0.6">
      <c r="A14" s="23">
        <v>12</v>
      </c>
      <c r="B14" s="32" t="s">
        <v>14</v>
      </c>
      <c r="C14" s="25">
        <v>11</v>
      </c>
      <c r="D14" s="25">
        <v>121</v>
      </c>
      <c r="E14" s="26">
        <v>20171</v>
      </c>
      <c r="F14" s="33">
        <v>1264</v>
      </c>
      <c r="G14" s="28">
        <f t="shared" si="0"/>
        <v>15.958069620253164</v>
      </c>
      <c r="H14" s="29"/>
      <c r="I14" s="30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x14ac:dyDescent="0.6">
      <c r="A15" s="23">
        <v>13</v>
      </c>
      <c r="B15" s="32" t="s">
        <v>16</v>
      </c>
      <c r="C15" s="25">
        <v>16</v>
      </c>
      <c r="D15" s="25">
        <v>220</v>
      </c>
      <c r="E15" s="26">
        <v>56150</v>
      </c>
      <c r="F15" s="27">
        <v>2802</v>
      </c>
      <c r="G15" s="28">
        <f t="shared" si="0"/>
        <v>20.039257673090649</v>
      </c>
      <c r="H15" s="29"/>
      <c r="I15" s="30"/>
      <c r="J15" s="3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x14ac:dyDescent="0.6">
      <c r="A16" s="23">
        <v>14</v>
      </c>
      <c r="B16" s="32" t="s">
        <v>11</v>
      </c>
      <c r="C16" s="25">
        <v>14</v>
      </c>
      <c r="D16" s="25">
        <v>197</v>
      </c>
      <c r="E16" s="26">
        <v>41557</v>
      </c>
      <c r="F16" s="33">
        <v>2738</v>
      </c>
      <c r="G16" s="28">
        <f t="shared" si="0"/>
        <v>15.177867056245434</v>
      </c>
      <c r="H16" s="29"/>
      <c r="I16" s="30"/>
      <c r="J16" s="3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x14ac:dyDescent="0.6">
      <c r="A17" s="23">
        <v>15</v>
      </c>
      <c r="B17" s="32" t="s">
        <v>12</v>
      </c>
      <c r="C17" s="25">
        <v>5</v>
      </c>
      <c r="D17" s="25">
        <v>52</v>
      </c>
      <c r="E17" s="26">
        <v>10727</v>
      </c>
      <c r="F17" s="27">
        <v>683</v>
      </c>
      <c r="G17" s="28">
        <f t="shared" si="0"/>
        <v>15.70571010248902</v>
      </c>
      <c r="H17" s="29"/>
      <c r="I17" s="30"/>
      <c r="J17" s="3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x14ac:dyDescent="0.6">
      <c r="A18" s="23">
        <v>16</v>
      </c>
      <c r="B18" s="32" t="s">
        <v>15</v>
      </c>
      <c r="C18" s="25">
        <v>6</v>
      </c>
      <c r="D18" s="25">
        <v>76</v>
      </c>
      <c r="E18" s="26">
        <v>18171</v>
      </c>
      <c r="F18" s="33">
        <v>953</v>
      </c>
      <c r="G18" s="28">
        <f t="shared" si="0"/>
        <v>19.067156348373558</v>
      </c>
      <c r="H18" s="29"/>
      <c r="I18" s="30"/>
      <c r="J18" s="3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x14ac:dyDescent="0.6">
      <c r="A19" s="23">
        <v>17</v>
      </c>
      <c r="B19" s="32" t="s">
        <v>17</v>
      </c>
      <c r="C19" s="25">
        <v>9</v>
      </c>
      <c r="D19" s="25">
        <v>108</v>
      </c>
      <c r="E19" s="26">
        <v>13948</v>
      </c>
      <c r="F19" s="27">
        <v>1001</v>
      </c>
      <c r="G19" s="28">
        <f t="shared" si="0"/>
        <v>13.934065934065934</v>
      </c>
      <c r="H19" s="29"/>
      <c r="I19" s="30"/>
      <c r="J19" s="3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x14ac:dyDescent="0.6">
      <c r="A20" s="23">
        <v>18</v>
      </c>
      <c r="B20" s="32" t="s">
        <v>19</v>
      </c>
      <c r="C20" s="25">
        <v>4</v>
      </c>
      <c r="D20" s="25">
        <v>59</v>
      </c>
      <c r="E20" s="26">
        <v>8686</v>
      </c>
      <c r="F20" s="33">
        <v>572</v>
      </c>
      <c r="G20" s="28">
        <f t="shared" si="0"/>
        <v>15.185314685314685</v>
      </c>
      <c r="H20" s="29"/>
      <c r="I20" s="30"/>
      <c r="J20" s="3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x14ac:dyDescent="0.6">
      <c r="A21" s="23">
        <v>19</v>
      </c>
      <c r="B21" s="32" t="s">
        <v>18</v>
      </c>
      <c r="C21" s="25">
        <v>3</v>
      </c>
      <c r="D21" s="25">
        <v>35</v>
      </c>
      <c r="E21" s="26">
        <v>8419</v>
      </c>
      <c r="F21" s="27">
        <v>504</v>
      </c>
      <c r="G21" s="28">
        <f t="shared" si="0"/>
        <v>16.704365079365079</v>
      </c>
      <c r="H21" s="29"/>
      <c r="I21" s="30"/>
      <c r="J21" s="3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x14ac:dyDescent="0.6">
      <c r="A22" s="23">
        <v>20</v>
      </c>
      <c r="B22" s="32" t="s">
        <v>20</v>
      </c>
      <c r="C22" s="25">
        <v>16</v>
      </c>
      <c r="D22" s="25">
        <v>243</v>
      </c>
      <c r="E22" s="26">
        <v>62909</v>
      </c>
      <c r="F22" s="27">
        <v>3401</v>
      </c>
      <c r="G22" s="28">
        <f t="shared" si="0"/>
        <v>18.497206703910614</v>
      </c>
      <c r="H22" s="29"/>
      <c r="I22" s="30"/>
      <c r="J22" s="3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x14ac:dyDescent="0.6">
      <c r="A23" s="23">
        <v>21</v>
      </c>
      <c r="B23" s="32" t="s">
        <v>24</v>
      </c>
      <c r="C23" s="25">
        <v>5</v>
      </c>
      <c r="D23" s="25">
        <v>52</v>
      </c>
      <c r="E23" s="26">
        <v>8411</v>
      </c>
      <c r="F23" s="27">
        <v>561</v>
      </c>
      <c r="G23" s="28">
        <f t="shared" si="0"/>
        <v>14.992869875222816</v>
      </c>
      <c r="H23" s="29"/>
      <c r="I23" s="30"/>
      <c r="J23" s="3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x14ac:dyDescent="0.6">
      <c r="A24" s="23">
        <v>22</v>
      </c>
      <c r="B24" s="32" t="s">
        <v>23</v>
      </c>
      <c r="C24" s="25">
        <v>7</v>
      </c>
      <c r="D24" s="34">
        <v>102</v>
      </c>
      <c r="E24" s="26">
        <v>23531</v>
      </c>
      <c r="F24" s="27">
        <v>1289</v>
      </c>
      <c r="G24" s="28">
        <f t="shared" si="0"/>
        <v>18.255236617532972</v>
      </c>
      <c r="H24" s="29"/>
      <c r="I24" s="30"/>
      <c r="J24" s="3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x14ac:dyDescent="0.6">
      <c r="A25" s="23">
        <v>23</v>
      </c>
      <c r="B25" s="32" t="s">
        <v>25</v>
      </c>
      <c r="C25" s="25">
        <v>4</v>
      </c>
      <c r="D25" s="25">
        <v>55</v>
      </c>
      <c r="E25" s="26">
        <v>10391</v>
      </c>
      <c r="F25" s="27">
        <v>719</v>
      </c>
      <c r="G25" s="28">
        <f t="shared" si="0"/>
        <v>14.45201668984701</v>
      </c>
      <c r="H25" s="29"/>
      <c r="I25" s="30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x14ac:dyDescent="0.6">
      <c r="A26" s="23">
        <v>24</v>
      </c>
      <c r="B26" s="32" t="s">
        <v>22</v>
      </c>
      <c r="C26" s="25">
        <v>6</v>
      </c>
      <c r="D26" s="25">
        <v>76</v>
      </c>
      <c r="E26" s="26">
        <v>19143</v>
      </c>
      <c r="F26" s="27">
        <v>1089</v>
      </c>
      <c r="G26" s="28">
        <f t="shared" si="0"/>
        <v>17.578512396694215</v>
      </c>
      <c r="H26" s="29"/>
      <c r="I26" s="30"/>
      <c r="J26" s="3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x14ac:dyDescent="0.6">
      <c r="A27" s="23">
        <v>25</v>
      </c>
      <c r="B27" s="32" t="s">
        <v>21</v>
      </c>
      <c r="C27" s="25">
        <v>8</v>
      </c>
      <c r="D27" s="25">
        <v>126</v>
      </c>
      <c r="E27" s="26">
        <v>29531</v>
      </c>
      <c r="F27" s="27">
        <v>1685</v>
      </c>
      <c r="G27" s="28">
        <f t="shared" si="0"/>
        <v>17.525816023738873</v>
      </c>
      <c r="H27" s="29"/>
      <c r="I27" s="30"/>
      <c r="J27" s="35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x14ac:dyDescent="0.6">
      <c r="A28" s="36" t="s">
        <v>1</v>
      </c>
      <c r="B28" s="37"/>
      <c r="C28" s="38">
        <f>SUM(C3:C27)</f>
        <v>219</v>
      </c>
      <c r="D28" s="38">
        <f>SUM(D3:D27)</f>
        <v>2859</v>
      </c>
      <c r="E28" s="39">
        <f>SUM(E3:E27)</f>
        <v>584827</v>
      </c>
      <c r="F28" s="40">
        <f>SUM(F3:F27)</f>
        <v>34681</v>
      </c>
      <c r="G28" s="41">
        <f t="shared" si="0"/>
        <v>16.863037397998905</v>
      </c>
      <c r="H28" s="4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x14ac:dyDescent="0.6">
      <c r="A29" s="43" t="s">
        <v>52</v>
      </c>
    </row>
    <row r="30" spans="1:256" x14ac:dyDescent="0.6">
      <c r="B30" s="47" t="s">
        <v>53</v>
      </c>
    </row>
  </sheetData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"/>
  <sheetViews>
    <sheetView tabSelected="1" zoomScale="120" zoomScaleNormal="120" workbookViewId="0">
      <selection activeCell="M16" sqref="M16"/>
    </sheetView>
  </sheetViews>
  <sheetFormatPr defaultColWidth="9" defaultRowHeight="18.600000000000001" x14ac:dyDescent="0.55000000000000004"/>
  <cols>
    <col min="1" max="1" width="4.69921875" style="2" customWidth="1"/>
    <col min="2" max="2" width="10.59765625" style="2" customWidth="1"/>
    <col min="3" max="3" width="5.8984375" style="53" bestFit="1" customWidth="1"/>
    <col min="4" max="4" width="6.09765625" style="54" bestFit="1" customWidth="1"/>
    <col min="5" max="5" width="0.3984375" style="3" hidden="1" customWidth="1"/>
    <col min="6" max="7" width="6.5" style="3" hidden="1" customWidth="1"/>
    <col min="8" max="8" width="7.09765625" style="3" hidden="1" customWidth="1"/>
    <col min="9" max="11" width="6.5" style="2" hidden="1" customWidth="1"/>
    <col min="12" max="12" width="7.5" style="4" hidden="1" customWidth="1"/>
    <col min="13" max="13" width="4.09765625" style="4" customWidth="1"/>
    <col min="14" max="15" width="6.69921875" style="2" hidden="1" customWidth="1"/>
    <col min="16" max="17" width="8.59765625" style="2" customWidth="1"/>
    <col min="18" max="18" width="6.8984375" style="2" customWidth="1"/>
    <col min="19" max="19" width="8.19921875" style="2" customWidth="1"/>
    <col min="20" max="20" width="9.09765625" style="2" customWidth="1"/>
    <col min="21" max="21" width="8.59765625" style="2" customWidth="1"/>
    <col min="22" max="22" width="11.5" style="2" customWidth="1"/>
    <col min="23" max="24" width="8.59765625" style="2" customWidth="1"/>
    <col min="25" max="25" width="8.59765625" style="129" customWidth="1"/>
    <col min="26" max="26" width="8" style="2" hidden="1" customWidth="1"/>
    <col min="27" max="16384" width="9" style="2"/>
  </cols>
  <sheetData>
    <row r="1" spans="1:26" ht="24.6" x14ac:dyDescent="0.7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25.5" customHeight="1" x14ac:dyDescent="0.55000000000000004">
      <c r="A2" s="101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6.5" customHeight="1" x14ac:dyDescent="0.55000000000000004">
      <c r="A3" s="94" t="s">
        <v>27</v>
      </c>
      <c r="B3" s="94" t="s">
        <v>0</v>
      </c>
      <c r="C3" s="92" t="s">
        <v>36</v>
      </c>
      <c r="D3" s="94" t="s">
        <v>39</v>
      </c>
      <c r="E3" s="98" t="s">
        <v>37</v>
      </c>
      <c r="F3" s="98"/>
      <c r="G3" s="98"/>
      <c r="H3" s="99"/>
      <c r="I3" s="121" t="s">
        <v>38</v>
      </c>
      <c r="J3" s="98"/>
      <c r="K3" s="98"/>
      <c r="L3" s="98"/>
      <c r="M3" s="94" t="s">
        <v>43</v>
      </c>
      <c r="N3" s="122" t="s">
        <v>45</v>
      </c>
      <c r="O3" s="123"/>
      <c r="P3" s="102" t="s">
        <v>55</v>
      </c>
      <c r="Q3" s="102"/>
      <c r="R3" s="102"/>
      <c r="S3" s="102"/>
      <c r="T3" s="102"/>
      <c r="U3" s="102"/>
      <c r="V3" s="102"/>
      <c r="W3" s="102"/>
      <c r="X3" s="102"/>
      <c r="Y3" s="126" t="s">
        <v>68</v>
      </c>
      <c r="Z3" s="90" t="s">
        <v>71</v>
      </c>
    </row>
    <row r="4" spans="1:26" ht="9.75" customHeight="1" x14ac:dyDescent="0.55000000000000004">
      <c r="A4" s="95"/>
      <c r="B4" s="95"/>
      <c r="C4" s="93"/>
      <c r="D4" s="95"/>
      <c r="E4" s="68"/>
      <c r="F4" s="68"/>
      <c r="G4" s="68"/>
      <c r="H4" s="69"/>
      <c r="I4" s="70"/>
      <c r="J4" s="68"/>
      <c r="K4" s="68"/>
      <c r="L4" s="68"/>
      <c r="M4" s="95"/>
      <c r="N4" s="71"/>
      <c r="O4" s="72"/>
      <c r="P4" s="110" t="s">
        <v>56</v>
      </c>
      <c r="Q4" s="110"/>
      <c r="R4" s="111"/>
      <c r="S4" s="109" t="s">
        <v>57</v>
      </c>
      <c r="T4" s="110"/>
      <c r="U4" s="111"/>
      <c r="V4" s="103" t="s">
        <v>58</v>
      </c>
      <c r="W4" s="104"/>
      <c r="X4" s="105"/>
      <c r="Y4" s="127"/>
      <c r="Z4" s="91"/>
    </row>
    <row r="5" spans="1:26" ht="14.25" customHeight="1" x14ac:dyDescent="0.55000000000000004">
      <c r="A5" s="95"/>
      <c r="B5" s="95"/>
      <c r="C5" s="93"/>
      <c r="D5" s="95"/>
      <c r="E5" s="68"/>
      <c r="F5" s="68"/>
      <c r="G5" s="68"/>
      <c r="H5" s="69"/>
      <c r="I5" s="70"/>
      <c r="J5" s="68"/>
      <c r="K5" s="68"/>
      <c r="L5" s="68"/>
      <c r="M5" s="95"/>
      <c r="N5" s="71"/>
      <c r="O5" s="72"/>
      <c r="P5" s="113"/>
      <c r="Q5" s="113"/>
      <c r="R5" s="114"/>
      <c r="S5" s="112"/>
      <c r="T5" s="113"/>
      <c r="U5" s="114"/>
      <c r="V5" s="106"/>
      <c r="W5" s="107"/>
      <c r="X5" s="108"/>
      <c r="Y5" s="127"/>
      <c r="Z5" s="91"/>
    </row>
    <row r="6" spans="1:26" ht="31.5" customHeight="1" x14ac:dyDescent="0.55000000000000004">
      <c r="A6" s="95"/>
      <c r="B6" s="95"/>
      <c r="C6" s="93" t="s">
        <v>26</v>
      </c>
      <c r="D6" s="95" t="s">
        <v>40</v>
      </c>
      <c r="E6" s="69" t="s">
        <v>33</v>
      </c>
      <c r="F6" s="73" t="s">
        <v>30</v>
      </c>
      <c r="G6" s="73" t="s">
        <v>31</v>
      </c>
      <c r="H6" s="73" t="s">
        <v>35</v>
      </c>
      <c r="I6" s="73" t="s">
        <v>34</v>
      </c>
      <c r="J6" s="73" t="s">
        <v>29</v>
      </c>
      <c r="K6" s="73" t="s">
        <v>32</v>
      </c>
      <c r="L6" s="74" t="s">
        <v>35</v>
      </c>
      <c r="M6" s="95"/>
      <c r="N6" s="75" t="s">
        <v>41</v>
      </c>
      <c r="O6" s="71" t="s">
        <v>42</v>
      </c>
      <c r="P6" s="117" t="s">
        <v>61</v>
      </c>
      <c r="Q6" s="115" t="s">
        <v>62</v>
      </c>
      <c r="R6" s="124" t="s">
        <v>54</v>
      </c>
      <c r="S6" s="115" t="s">
        <v>64</v>
      </c>
      <c r="T6" s="115" t="s">
        <v>60</v>
      </c>
      <c r="U6" s="88" t="s">
        <v>63</v>
      </c>
      <c r="V6" s="84" t="s">
        <v>65</v>
      </c>
      <c r="W6" s="84" t="s">
        <v>66</v>
      </c>
      <c r="X6" s="86" t="s">
        <v>67</v>
      </c>
      <c r="Y6" s="127"/>
      <c r="Z6" s="91"/>
    </row>
    <row r="7" spans="1:26" ht="15.75" customHeight="1" x14ac:dyDescent="0.55000000000000004">
      <c r="A7" s="96"/>
      <c r="B7" s="96"/>
      <c r="C7" s="97"/>
      <c r="D7" s="96"/>
      <c r="E7" s="69"/>
      <c r="F7" s="73"/>
      <c r="G7" s="73"/>
      <c r="H7" s="73"/>
      <c r="I7" s="73"/>
      <c r="J7" s="73"/>
      <c r="K7" s="73"/>
      <c r="L7" s="74"/>
      <c r="M7" s="96"/>
      <c r="N7" s="75"/>
      <c r="O7" s="71"/>
      <c r="P7" s="118"/>
      <c r="Q7" s="116"/>
      <c r="R7" s="125"/>
      <c r="S7" s="116"/>
      <c r="T7" s="116"/>
      <c r="U7" s="89"/>
      <c r="V7" s="85"/>
      <c r="W7" s="85"/>
      <c r="X7" s="87"/>
      <c r="Y7" s="128"/>
      <c r="Z7" s="91"/>
    </row>
    <row r="8" spans="1:26" x14ac:dyDescent="0.55000000000000004">
      <c r="A8" s="5">
        <v>1</v>
      </c>
      <c r="B8" s="16" t="s">
        <v>44</v>
      </c>
      <c r="C8" s="55">
        <v>3908</v>
      </c>
      <c r="D8" s="56">
        <v>88801</v>
      </c>
      <c r="E8" s="6">
        <v>152</v>
      </c>
      <c r="F8" s="6">
        <v>231</v>
      </c>
      <c r="G8" s="6">
        <v>377</v>
      </c>
      <c r="H8" s="6">
        <f>SUM(E8:G8)</f>
        <v>760</v>
      </c>
      <c r="I8" s="6">
        <v>397</v>
      </c>
      <c r="J8" s="6">
        <v>456</v>
      </c>
      <c r="K8" s="6">
        <v>850</v>
      </c>
      <c r="L8" s="7">
        <f>I8+J8+K8</f>
        <v>1703</v>
      </c>
      <c r="M8" s="51">
        <v>12</v>
      </c>
      <c r="N8" s="8">
        <v>782</v>
      </c>
      <c r="O8" s="49" t="e">
        <f>N8*100/#REF!</f>
        <v>#REF!</v>
      </c>
      <c r="P8" s="60">
        <v>31781</v>
      </c>
      <c r="Q8" s="50">
        <v>2224</v>
      </c>
      <c r="R8" s="78">
        <f>Q8/100*10</f>
        <v>222.39999999999998</v>
      </c>
      <c r="S8" s="50">
        <v>4373</v>
      </c>
      <c r="T8" s="50">
        <v>1955</v>
      </c>
      <c r="U8" s="78">
        <f>T8/100*10</f>
        <v>195.5</v>
      </c>
      <c r="V8" s="50">
        <v>20630</v>
      </c>
      <c r="W8" s="50">
        <v>20630</v>
      </c>
      <c r="X8" s="76">
        <f>W8/100*8.95</f>
        <v>1846.385</v>
      </c>
      <c r="Y8" s="76">
        <v>2264</v>
      </c>
      <c r="Z8" s="76">
        <f t="shared" ref="Z8:Z33" si="0">Y8*30</f>
        <v>67920</v>
      </c>
    </row>
    <row r="9" spans="1:26" x14ac:dyDescent="0.55000000000000004">
      <c r="A9" s="9">
        <v>2</v>
      </c>
      <c r="B9" s="10" t="s">
        <v>2</v>
      </c>
      <c r="C9" s="57">
        <v>1705</v>
      </c>
      <c r="D9" s="56">
        <v>23087</v>
      </c>
      <c r="E9" s="6">
        <v>25</v>
      </c>
      <c r="F9" s="6">
        <v>40</v>
      </c>
      <c r="G9" s="6">
        <v>70</v>
      </c>
      <c r="H9" s="6">
        <f>SUM(E9:G9)</f>
        <v>135</v>
      </c>
      <c r="I9" s="6">
        <v>106</v>
      </c>
      <c r="J9" s="6">
        <v>123</v>
      </c>
      <c r="K9" s="6">
        <v>229</v>
      </c>
      <c r="L9" s="7">
        <f>I9+J9+K9</f>
        <v>458</v>
      </c>
      <c r="M9" s="52">
        <v>14</v>
      </c>
      <c r="N9" s="8">
        <v>601</v>
      </c>
      <c r="O9" s="49" t="e">
        <f>N9*100/#REF!</f>
        <v>#REF!</v>
      </c>
      <c r="P9" s="61">
        <v>12721</v>
      </c>
      <c r="Q9" s="50">
        <v>178</v>
      </c>
      <c r="R9" s="78">
        <f t="shared" ref="R9:R32" si="1">Q9/100*10</f>
        <v>17.8</v>
      </c>
      <c r="S9" s="50">
        <v>1664</v>
      </c>
      <c r="T9" s="50">
        <v>1233</v>
      </c>
      <c r="U9" s="78">
        <f t="shared" ref="U9:U33" si="2">T9/100*10</f>
        <v>123.3</v>
      </c>
      <c r="V9" s="50">
        <v>7781</v>
      </c>
      <c r="W9" s="50">
        <v>7781</v>
      </c>
      <c r="X9" s="76">
        <f t="shared" ref="X9:X33" si="3">W9/100*8.95</f>
        <v>696.39949999999999</v>
      </c>
      <c r="Y9" s="76">
        <v>837</v>
      </c>
      <c r="Z9" s="76">
        <f t="shared" si="0"/>
        <v>25110</v>
      </c>
    </row>
    <row r="10" spans="1:26" x14ac:dyDescent="0.55000000000000004">
      <c r="A10" s="5">
        <v>3</v>
      </c>
      <c r="B10" s="16" t="s">
        <v>3</v>
      </c>
      <c r="C10" s="55">
        <v>2323</v>
      </c>
      <c r="D10" s="56">
        <v>28483</v>
      </c>
      <c r="E10" s="6">
        <v>33</v>
      </c>
      <c r="F10" s="6">
        <v>50</v>
      </c>
      <c r="G10" s="6">
        <v>84</v>
      </c>
      <c r="H10" s="6">
        <f t="shared" ref="H10:H32" si="4">SUM(E10:G10)</f>
        <v>167</v>
      </c>
      <c r="I10" s="6">
        <v>132</v>
      </c>
      <c r="J10" s="6">
        <v>153</v>
      </c>
      <c r="K10" s="6">
        <v>285</v>
      </c>
      <c r="L10" s="7">
        <f t="shared" ref="L10:L32" si="5">I10+J10+K10</f>
        <v>570</v>
      </c>
      <c r="M10" s="52">
        <v>18</v>
      </c>
      <c r="N10" s="8">
        <v>163</v>
      </c>
      <c r="O10" s="49" t="e">
        <f>N10*100/#REF!</f>
        <v>#REF!</v>
      </c>
      <c r="P10" s="61">
        <v>17779</v>
      </c>
      <c r="Q10" s="50">
        <v>526</v>
      </c>
      <c r="R10" s="78">
        <f t="shared" si="1"/>
        <v>52.599999999999994</v>
      </c>
      <c r="S10" s="50">
        <v>2970</v>
      </c>
      <c r="T10" s="50">
        <v>2259</v>
      </c>
      <c r="U10" s="78">
        <f t="shared" si="2"/>
        <v>225.9</v>
      </c>
      <c r="V10" s="50">
        <v>12153</v>
      </c>
      <c r="W10" s="50">
        <v>12153</v>
      </c>
      <c r="X10" s="76">
        <f t="shared" si="3"/>
        <v>1087.6934999999999</v>
      </c>
      <c r="Y10" s="76">
        <v>1366</v>
      </c>
      <c r="Z10" s="76">
        <f t="shared" si="0"/>
        <v>40980</v>
      </c>
    </row>
    <row r="11" spans="1:26" x14ac:dyDescent="0.55000000000000004">
      <c r="A11" s="5">
        <v>4</v>
      </c>
      <c r="B11" s="16" t="s">
        <v>4</v>
      </c>
      <c r="C11" s="55">
        <v>482</v>
      </c>
      <c r="D11" s="56">
        <v>7493</v>
      </c>
      <c r="E11" s="6">
        <v>9</v>
      </c>
      <c r="F11" s="6">
        <v>13</v>
      </c>
      <c r="G11" s="6">
        <v>22</v>
      </c>
      <c r="H11" s="6">
        <f t="shared" si="4"/>
        <v>44</v>
      </c>
      <c r="I11" s="6">
        <v>35</v>
      </c>
      <c r="J11" s="6">
        <v>40</v>
      </c>
      <c r="K11" s="6">
        <v>74</v>
      </c>
      <c r="L11" s="7">
        <f t="shared" si="5"/>
        <v>149</v>
      </c>
      <c r="M11" s="52">
        <v>4</v>
      </c>
      <c r="N11" s="8">
        <v>151</v>
      </c>
      <c r="O11" s="49" t="e">
        <f>N11*100/#REF!</f>
        <v>#REF!</v>
      </c>
      <c r="P11" s="61">
        <v>3768</v>
      </c>
      <c r="Q11" s="50">
        <v>32</v>
      </c>
      <c r="R11" s="78">
        <f t="shared" si="1"/>
        <v>3.2</v>
      </c>
      <c r="S11" s="50">
        <v>435</v>
      </c>
      <c r="T11" s="50">
        <v>317</v>
      </c>
      <c r="U11" s="78">
        <f t="shared" si="2"/>
        <v>31.7</v>
      </c>
      <c r="V11" s="50">
        <v>2275</v>
      </c>
      <c r="W11" s="50">
        <v>2275</v>
      </c>
      <c r="X11" s="76">
        <f t="shared" si="3"/>
        <v>203.61249999999998</v>
      </c>
      <c r="Y11" s="76">
        <v>239</v>
      </c>
      <c r="Z11" s="76">
        <f t="shared" si="0"/>
        <v>7170</v>
      </c>
    </row>
    <row r="12" spans="1:26" x14ac:dyDescent="0.55000000000000004">
      <c r="A12" s="9">
        <v>5</v>
      </c>
      <c r="B12" s="16" t="s">
        <v>13</v>
      </c>
      <c r="C12" s="55">
        <v>588</v>
      </c>
      <c r="D12" s="56">
        <v>8652</v>
      </c>
      <c r="E12" s="6">
        <v>10</v>
      </c>
      <c r="F12" s="6">
        <v>15</v>
      </c>
      <c r="G12" s="6">
        <v>25</v>
      </c>
      <c r="H12" s="6">
        <f>SUM(E12:G12)</f>
        <v>50</v>
      </c>
      <c r="I12" s="6">
        <v>39</v>
      </c>
      <c r="J12" s="6">
        <v>45</v>
      </c>
      <c r="K12" s="6">
        <v>85</v>
      </c>
      <c r="L12" s="7">
        <f>I12+J12+K12</f>
        <v>169</v>
      </c>
      <c r="M12" s="52">
        <v>6</v>
      </c>
      <c r="N12" s="8">
        <v>246</v>
      </c>
      <c r="O12" s="49" t="e">
        <f>N12*100/#REF!</f>
        <v>#REF!</v>
      </c>
      <c r="P12" s="61">
        <v>3908</v>
      </c>
      <c r="Q12" s="50">
        <v>99</v>
      </c>
      <c r="R12" s="78">
        <f t="shared" si="1"/>
        <v>9.9</v>
      </c>
      <c r="S12" s="50">
        <v>231</v>
      </c>
      <c r="T12" s="50">
        <v>152</v>
      </c>
      <c r="U12" s="78">
        <f t="shared" si="2"/>
        <v>15.2</v>
      </c>
      <c r="V12" s="50">
        <v>2587</v>
      </c>
      <c r="W12" s="50">
        <v>2587</v>
      </c>
      <c r="X12" s="76">
        <f t="shared" si="3"/>
        <v>231.53649999999999</v>
      </c>
      <c r="Y12" s="76">
        <v>257</v>
      </c>
      <c r="Z12" s="76">
        <f t="shared" si="0"/>
        <v>7710</v>
      </c>
    </row>
    <row r="13" spans="1:26" x14ac:dyDescent="0.55000000000000004">
      <c r="A13" s="5">
        <v>6</v>
      </c>
      <c r="B13" s="16" t="s">
        <v>5</v>
      </c>
      <c r="C13" s="55">
        <v>499</v>
      </c>
      <c r="D13" s="56">
        <v>7280</v>
      </c>
      <c r="E13" s="6">
        <v>9</v>
      </c>
      <c r="F13" s="6">
        <v>12</v>
      </c>
      <c r="G13" s="6">
        <v>22</v>
      </c>
      <c r="H13" s="6">
        <f t="shared" si="4"/>
        <v>43</v>
      </c>
      <c r="I13" s="6">
        <v>33</v>
      </c>
      <c r="J13" s="6">
        <v>39</v>
      </c>
      <c r="K13" s="6">
        <v>72</v>
      </c>
      <c r="L13" s="7">
        <f t="shared" si="5"/>
        <v>144</v>
      </c>
      <c r="M13" s="52">
        <v>4</v>
      </c>
      <c r="N13" s="8">
        <v>674</v>
      </c>
      <c r="O13" s="49" t="e">
        <f>N13*100/#REF!</f>
        <v>#REF!</v>
      </c>
      <c r="P13" s="61">
        <v>3769</v>
      </c>
      <c r="Q13" s="50">
        <v>221</v>
      </c>
      <c r="R13" s="78">
        <f t="shared" si="1"/>
        <v>22.1</v>
      </c>
      <c r="S13" s="50">
        <v>694</v>
      </c>
      <c r="T13" s="50">
        <v>500</v>
      </c>
      <c r="U13" s="78">
        <f t="shared" si="2"/>
        <v>50</v>
      </c>
      <c r="V13" s="50">
        <v>2392</v>
      </c>
      <c r="W13" s="50">
        <v>2392</v>
      </c>
      <c r="X13" s="76">
        <f t="shared" si="3"/>
        <v>214.084</v>
      </c>
      <c r="Y13" s="76">
        <v>286</v>
      </c>
      <c r="Z13" s="76">
        <f t="shared" si="0"/>
        <v>8580</v>
      </c>
    </row>
    <row r="14" spans="1:26" x14ac:dyDescent="0.55000000000000004">
      <c r="A14" s="5">
        <v>7</v>
      </c>
      <c r="B14" s="16" t="s">
        <v>6</v>
      </c>
      <c r="C14" s="55">
        <v>2151</v>
      </c>
      <c r="D14" s="56">
        <v>32260</v>
      </c>
      <c r="E14" s="6">
        <v>38</v>
      </c>
      <c r="F14" s="6">
        <v>56</v>
      </c>
      <c r="G14" s="6">
        <v>95</v>
      </c>
      <c r="H14" s="6">
        <f t="shared" si="4"/>
        <v>189</v>
      </c>
      <c r="I14" s="6">
        <v>151</v>
      </c>
      <c r="J14" s="6">
        <v>174</v>
      </c>
      <c r="K14" s="6">
        <v>325</v>
      </c>
      <c r="L14" s="7">
        <f t="shared" si="5"/>
        <v>650</v>
      </c>
      <c r="M14" s="52">
        <v>23</v>
      </c>
      <c r="N14" s="8">
        <v>826</v>
      </c>
      <c r="O14" s="49" t="e">
        <f>N14*100/#REF!</f>
        <v>#REF!</v>
      </c>
      <c r="P14" s="61">
        <v>17988</v>
      </c>
      <c r="Q14" s="50">
        <v>822</v>
      </c>
      <c r="R14" s="78">
        <f t="shared" si="1"/>
        <v>82.2</v>
      </c>
      <c r="S14" s="50">
        <v>1817</v>
      </c>
      <c r="T14" s="50">
        <v>1319</v>
      </c>
      <c r="U14" s="78">
        <f t="shared" si="2"/>
        <v>131.9</v>
      </c>
      <c r="V14" s="50">
        <v>9327</v>
      </c>
      <c r="W14" s="50">
        <v>9327</v>
      </c>
      <c r="X14" s="76">
        <f t="shared" si="3"/>
        <v>834.76649999999995</v>
      </c>
      <c r="Y14" s="76">
        <v>1049</v>
      </c>
      <c r="Z14" s="76">
        <f t="shared" si="0"/>
        <v>31470</v>
      </c>
    </row>
    <row r="15" spans="1:26" x14ac:dyDescent="0.55000000000000004">
      <c r="A15" s="9">
        <v>8</v>
      </c>
      <c r="B15" s="16" t="s">
        <v>8</v>
      </c>
      <c r="C15" s="55">
        <v>1432</v>
      </c>
      <c r="D15" s="56">
        <v>24054</v>
      </c>
      <c r="E15" s="6">
        <v>29</v>
      </c>
      <c r="F15" s="6">
        <v>43</v>
      </c>
      <c r="G15" s="6">
        <v>72</v>
      </c>
      <c r="H15" s="6">
        <f>SUM(E15:G15)</f>
        <v>144</v>
      </c>
      <c r="I15" s="6">
        <v>109</v>
      </c>
      <c r="J15" s="6">
        <v>126</v>
      </c>
      <c r="K15" s="6">
        <v>235</v>
      </c>
      <c r="L15" s="7">
        <f>I15+J15+K15</f>
        <v>470</v>
      </c>
      <c r="M15" s="52">
        <v>9</v>
      </c>
      <c r="N15" s="8">
        <v>431</v>
      </c>
      <c r="O15" s="49" t="e">
        <f>N15*100/#REF!</f>
        <v>#REF!</v>
      </c>
      <c r="P15" s="61">
        <v>10153</v>
      </c>
      <c r="Q15" s="50">
        <v>835</v>
      </c>
      <c r="R15" s="78">
        <f t="shared" si="1"/>
        <v>83.5</v>
      </c>
      <c r="S15" s="50">
        <v>928</v>
      </c>
      <c r="T15" s="50">
        <v>688</v>
      </c>
      <c r="U15" s="78">
        <f t="shared" si="2"/>
        <v>68.8</v>
      </c>
      <c r="V15" s="50">
        <v>5712</v>
      </c>
      <c r="W15" s="50">
        <v>5712</v>
      </c>
      <c r="X15" s="76">
        <f t="shared" si="3"/>
        <v>511.22399999999993</v>
      </c>
      <c r="Y15" s="76">
        <v>664</v>
      </c>
      <c r="Z15" s="76">
        <f t="shared" si="0"/>
        <v>19920</v>
      </c>
    </row>
    <row r="16" spans="1:26" x14ac:dyDescent="0.55000000000000004">
      <c r="A16" s="5">
        <v>9</v>
      </c>
      <c r="B16" s="16" t="s">
        <v>10</v>
      </c>
      <c r="C16" s="55">
        <v>745</v>
      </c>
      <c r="D16" s="56">
        <v>10512</v>
      </c>
      <c r="E16" s="6">
        <v>13</v>
      </c>
      <c r="F16" s="6">
        <v>19</v>
      </c>
      <c r="G16" s="6">
        <v>32</v>
      </c>
      <c r="H16" s="6">
        <f>SUM(E16:G16)</f>
        <v>64</v>
      </c>
      <c r="I16" s="6">
        <v>48</v>
      </c>
      <c r="J16" s="6">
        <v>56</v>
      </c>
      <c r="K16" s="6">
        <v>104</v>
      </c>
      <c r="L16" s="7">
        <f>I16+J16+K16</f>
        <v>208</v>
      </c>
      <c r="M16" s="52">
        <v>4</v>
      </c>
      <c r="N16" s="8">
        <v>254</v>
      </c>
      <c r="O16" s="49" t="e">
        <f>N16*100/#REF!</f>
        <v>#REF!</v>
      </c>
      <c r="P16" s="61">
        <v>4911</v>
      </c>
      <c r="Q16" s="50">
        <v>215</v>
      </c>
      <c r="R16" s="78">
        <f t="shared" si="1"/>
        <v>21.5</v>
      </c>
      <c r="S16" s="50">
        <v>456</v>
      </c>
      <c r="T16" s="50">
        <v>288</v>
      </c>
      <c r="U16" s="78">
        <f t="shared" si="2"/>
        <v>28.799999999999997</v>
      </c>
      <c r="V16" s="50">
        <v>2358</v>
      </c>
      <c r="W16" s="50">
        <v>2358</v>
      </c>
      <c r="X16" s="76">
        <f t="shared" si="3"/>
        <v>211.04099999999997</v>
      </c>
      <c r="Y16" s="76">
        <v>261</v>
      </c>
      <c r="Z16" s="76">
        <f t="shared" si="0"/>
        <v>7830</v>
      </c>
    </row>
    <row r="17" spans="1:26" x14ac:dyDescent="0.55000000000000004">
      <c r="A17" s="5">
        <v>10</v>
      </c>
      <c r="B17" s="16" t="s">
        <v>9</v>
      </c>
      <c r="C17" s="55">
        <v>858</v>
      </c>
      <c r="D17" s="56">
        <v>12101</v>
      </c>
      <c r="E17" s="6">
        <v>14</v>
      </c>
      <c r="F17" s="6">
        <v>21</v>
      </c>
      <c r="G17" s="6">
        <v>36</v>
      </c>
      <c r="H17" s="6">
        <f>SUM(E17:G17)</f>
        <v>71</v>
      </c>
      <c r="I17" s="6">
        <v>55</v>
      </c>
      <c r="J17" s="6">
        <v>64</v>
      </c>
      <c r="K17" s="6">
        <v>119</v>
      </c>
      <c r="L17" s="7">
        <f>I17+J17+K17</f>
        <v>238</v>
      </c>
      <c r="M17" s="52">
        <v>6</v>
      </c>
      <c r="N17" s="8">
        <v>308</v>
      </c>
      <c r="O17" s="49" t="e">
        <f>N17*100/#REF!</f>
        <v>#REF!</v>
      </c>
      <c r="P17" s="61">
        <v>5687</v>
      </c>
      <c r="Q17" s="50">
        <v>270</v>
      </c>
      <c r="R17" s="78">
        <f t="shared" si="1"/>
        <v>27</v>
      </c>
      <c r="S17" s="50">
        <v>965</v>
      </c>
      <c r="T17" s="50">
        <v>671</v>
      </c>
      <c r="U17" s="78">
        <f t="shared" si="2"/>
        <v>67.099999999999994</v>
      </c>
      <c r="V17" s="50">
        <v>2845</v>
      </c>
      <c r="W17" s="50">
        <v>2845</v>
      </c>
      <c r="X17" s="76">
        <f t="shared" si="3"/>
        <v>254.62749999999997</v>
      </c>
      <c r="Y17" s="76">
        <v>349</v>
      </c>
      <c r="Z17" s="76">
        <f t="shared" si="0"/>
        <v>10470</v>
      </c>
    </row>
    <row r="18" spans="1:26" x14ac:dyDescent="0.55000000000000004">
      <c r="A18" s="9">
        <v>11</v>
      </c>
      <c r="B18" s="16" t="s">
        <v>7</v>
      </c>
      <c r="C18" s="55">
        <v>777</v>
      </c>
      <c r="D18" s="56">
        <v>10359</v>
      </c>
      <c r="E18" s="6">
        <v>12</v>
      </c>
      <c r="F18" s="6">
        <v>19</v>
      </c>
      <c r="G18" s="6">
        <v>31</v>
      </c>
      <c r="H18" s="6">
        <f t="shared" si="4"/>
        <v>62</v>
      </c>
      <c r="I18" s="6">
        <v>48</v>
      </c>
      <c r="J18" s="6">
        <v>55</v>
      </c>
      <c r="K18" s="6">
        <v>103</v>
      </c>
      <c r="L18" s="7">
        <f t="shared" si="5"/>
        <v>206</v>
      </c>
      <c r="M18" s="52">
        <v>5</v>
      </c>
      <c r="N18" s="8">
        <v>779</v>
      </c>
      <c r="O18" s="49" t="e">
        <f>N18*100/#REF!</f>
        <v>#REF!</v>
      </c>
      <c r="P18" s="61">
        <v>5528</v>
      </c>
      <c r="Q18" s="50">
        <v>194</v>
      </c>
      <c r="R18" s="78">
        <f t="shared" si="1"/>
        <v>19.399999999999999</v>
      </c>
      <c r="S18" s="50">
        <v>888</v>
      </c>
      <c r="T18" s="50">
        <v>503</v>
      </c>
      <c r="U18" s="78">
        <f t="shared" si="2"/>
        <v>50.300000000000004</v>
      </c>
      <c r="V18" s="50">
        <v>3110</v>
      </c>
      <c r="W18" s="50">
        <v>3110</v>
      </c>
      <c r="X18" s="76">
        <f t="shared" si="3"/>
        <v>278.34499999999997</v>
      </c>
      <c r="Y18" s="76">
        <v>348</v>
      </c>
      <c r="Z18" s="76">
        <f t="shared" si="0"/>
        <v>10440</v>
      </c>
    </row>
    <row r="19" spans="1:26" x14ac:dyDescent="0.55000000000000004">
      <c r="A19" s="5">
        <v>12</v>
      </c>
      <c r="B19" s="16" t="s">
        <v>14</v>
      </c>
      <c r="C19" s="55">
        <v>1264</v>
      </c>
      <c r="D19" s="56">
        <v>20171</v>
      </c>
      <c r="E19" s="6">
        <v>24</v>
      </c>
      <c r="F19" s="6">
        <v>35</v>
      </c>
      <c r="G19" s="6">
        <v>59</v>
      </c>
      <c r="H19" s="6">
        <f t="shared" si="4"/>
        <v>118</v>
      </c>
      <c r="I19" s="6">
        <v>92</v>
      </c>
      <c r="J19" s="6">
        <v>106</v>
      </c>
      <c r="K19" s="6">
        <v>198</v>
      </c>
      <c r="L19" s="7">
        <f t="shared" si="5"/>
        <v>396</v>
      </c>
      <c r="M19" s="52">
        <v>11</v>
      </c>
      <c r="N19" s="8">
        <v>311</v>
      </c>
      <c r="O19" s="49" t="e">
        <f>N19*100/#REF!</f>
        <v>#REF!</v>
      </c>
      <c r="P19" s="61">
        <v>9052</v>
      </c>
      <c r="Q19" s="50">
        <v>78</v>
      </c>
      <c r="R19" s="78">
        <f t="shared" si="1"/>
        <v>7.8000000000000007</v>
      </c>
      <c r="S19" s="50">
        <v>997</v>
      </c>
      <c r="T19" s="50">
        <v>719</v>
      </c>
      <c r="U19" s="78">
        <f t="shared" si="2"/>
        <v>71.900000000000006</v>
      </c>
      <c r="V19" s="50">
        <v>5245</v>
      </c>
      <c r="W19" s="50">
        <v>5245</v>
      </c>
      <c r="X19" s="76">
        <f t="shared" si="3"/>
        <v>469.42750000000001</v>
      </c>
      <c r="Y19" s="76">
        <v>549</v>
      </c>
      <c r="Z19" s="76">
        <f t="shared" si="0"/>
        <v>16470</v>
      </c>
    </row>
    <row r="20" spans="1:26" x14ac:dyDescent="0.55000000000000004">
      <c r="A20" s="5">
        <v>13</v>
      </c>
      <c r="B20" s="16" t="s">
        <v>16</v>
      </c>
      <c r="C20" s="55">
        <v>2787</v>
      </c>
      <c r="D20" s="56">
        <v>56150</v>
      </c>
      <c r="E20" s="6">
        <v>69</v>
      </c>
      <c r="F20" s="6">
        <v>104</v>
      </c>
      <c r="G20" s="6">
        <v>173</v>
      </c>
      <c r="H20" s="6">
        <f>SUM(E20:G20)</f>
        <v>346</v>
      </c>
      <c r="I20" s="6">
        <v>258</v>
      </c>
      <c r="J20" s="6">
        <v>298</v>
      </c>
      <c r="K20" s="6">
        <v>556</v>
      </c>
      <c r="L20" s="7">
        <f>I20+J20+K20</f>
        <v>1112</v>
      </c>
      <c r="M20" s="52">
        <v>16</v>
      </c>
      <c r="N20" s="11">
        <v>2004</v>
      </c>
      <c r="O20" s="49" t="e">
        <f>N20*100/#REF!</f>
        <v>#REF!</v>
      </c>
      <c r="P20" s="61">
        <v>19035</v>
      </c>
      <c r="Q20" s="50">
        <v>799</v>
      </c>
      <c r="R20" s="78">
        <f t="shared" si="1"/>
        <v>79.900000000000006</v>
      </c>
      <c r="S20" s="50">
        <v>1532</v>
      </c>
      <c r="T20" s="50">
        <v>1056</v>
      </c>
      <c r="U20" s="78">
        <f t="shared" si="2"/>
        <v>105.60000000000001</v>
      </c>
      <c r="V20" s="50">
        <v>11199</v>
      </c>
      <c r="W20" s="50">
        <v>11199</v>
      </c>
      <c r="X20" s="76">
        <f t="shared" si="3"/>
        <v>1002.3104999999998</v>
      </c>
      <c r="Y20" s="76">
        <v>1188</v>
      </c>
      <c r="Z20" s="76">
        <f t="shared" si="0"/>
        <v>35640</v>
      </c>
    </row>
    <row r="21" spans="1:26" x14ac:dyDescent="0.55000000000000004">
      <c r="A21" s="9">
        <v>14</v>
      </c>
      <c r="B21" s="16" t="s">
        <v>11</v>
      </c>
      <c r="C21" s="55">
        <v>2738</v>
      </c>
      <c r="D21" s="56">
        <v>41557</v>
      </c>
      <c r="E21" s="6">
        <v>51</v>
      </c>
      <c r="F21" s="6">
        <v>77</v>
      </c>
      <c r="G21" s="6">
        <v>128</v>
      </c>
      <c r="H21" s="6">
        <f t="shared" si="4"/>
        <v>256</v>
      </c>
      <c r="I21" s="6">
        <v>192</v>
      </c>
      <c r="J21" s="6">
        <v>222</v>
      </c>
      <c r="K21" s="6">
        <v>415</v>
      </c>
      <c r="L21" s="7">
        <f t="shared" si="5"/>
        <v>829</v>
      </c>
      <c r="M21" s="52">
        <v>14</v>
      </c>
      <c r="N21" s="8">
        <v>1254</v>
      </c>
      <c r="O21" s="49" t="e">
        <f>N21*100/#REF!</f>
        <v>#REF!</v>
      </c>
      <c r="P21" s="61">
        <v>16609</v>
      </c>
      <c r="Q21" s="50">
        <v>142</v>
      </c>
      <c r="R21" s="78">
        <f t="shared" si="1"/>
        <v>14.2</v>
      </c>
      <c r="S21" s="50">
        <v>1848</v>
      </c>
      <c r="T21" s="50">
        <v>1203</v>
      </c>
      <c r="U21" s="78">
        <f t="shared" si="2"/>
        <v>120.3</v>
      </c>
      <c r="V21" s="50">
        <v>9148</v>
      </c>
      <c r="W21" s="50">
        <v>9148</v>
      </c>
      <c r="X21" s="76">
        <f t="shared" si="3"/>
        <v>818.74599999999998</v>
      </c>
      <c r="Y21" s="76">
        <v>953</v>
      </c>
      <c r="Z21" s="76">
        <f t="shared" si="0"/>
        <v>28590</v>
      </c>
    </row>
    <row r="22" spans="1:26" x14ac:dyDescent="0.55000000000000004">
      <c r="A22" s="5">
        <v>15</v>
      </c>
      <c r="B22" s="16" t="s">
        <v>12</v>
      </c>
      <c r="C22" s="55">
        <v>683</v>
      </c>
      <c r="D22" s="56">
        <v>10727</v>
      </c>
      <c r="E22" s="6">
        <v>13</v>
      </c>
      <c r="F22" s="6">
        <v>19</v>
      </c>
      <c r="G22" s="6">
        <v>32</v>
      </c>
      <c r="H22" s="6">
        <f t="shared" si="4"/>
        <v>64</v>
      </c>
      <c r="I22" s="6">
        <v>50</v>
      </c>
      <c r="J22" s="6">
        <v>57</v>
      </c>
      <c r="K22" s="6">
        <v>107</v>
      </c>
      <c r="L22" s="7">
        <f t="shared" si="5"/>
        <v>214</v>
      </c>
      <c r="M22" s="52">
        <v>5</v>
      </c>
      <c r="N22" s="8">
        <v>243</v>
      </c>
      <c r="O22" s="49" t="e">
        <f>N22*100/#REF!</f>
        <v>#REF!</v>
      </c>
      <c r="P22" s="61">
        <v>4212</v>
      </c>
      <c r="Q22" s="50">
        <v>161</v>
      </c>
      <c r="R22" s="78">
        <f t="shared" si="1"/>
        <v>16.100000000000001</v>
      </c>
      <c r="S22" s="50">
        <v>313</v>
      </c>
      <c r="T22" s="50">
        <v>214</v>
      </c>
      <c r="U22" s="78">
        <f t="shared" si="2"/>
        <v>21.400000000000002</v>
      </c>
      <c r="V22" s="50">
        <v>1963</v>
      </c>
      <c r="W22" s="50">
        <v>1963</v>
      </c>
      <c r="X22" s="76">
        <f t="shared" si="3"/>
        <v>175.68849999999998</v>
      </c>
      <c r="Y22" s="76">
        <v>213</v>
      </c>
      <c r="Z22" s="76">
        <f t="shared" si="0"/>
        <v>6390</v>
      </c>
    </row>
    <row r="23" spans="1:26" x14ac:dyDescent="0.55000000000000004">
      <c r="A23" s="5">
        <v>16</v>
      </c>
      <c r="B23" s="16" t="s">
        <v>15</v>
      </c>
      <c r="C23" s="55">
        <v>941</v>
      </c>
      <c r="D23" s="56">
        <v>18171</v>
      </c>
      <c r="E23" s="6">
        <v>23</v>
      </c>
      <c r="F23" s="6">
        <v>34</v>
      </c>
      <c r="G23" s="6">
        <v>56</v>
      </c>
      <c r="H23" s="6">
        <f t="shared" si="4"/>
        <v>113</v>
      </c>
      <c r="I23" s="6">
        <v>85</v>
      </c>
      <c r="J23" s="6">
        <v>98</v>
      </c>
      <c r="K23" s="6">
        <v>182</v>
      </c>
      <c r="L23" s="7">
        <f t="shared" si="5"/>
        <v>365</v>
      </c>
      <c r="M23" s="52">
        <v>6</v>
      </c>
      <c r="N23" s="8">
        <v>485</v>
      </c>
      <c r="O23" s="49" t="e">
        <f>N23*100/#REF!</f>
        <v>#REF!</v>
      </c>
      <c r="P23" s="61">
        <v>6258</v>
      </c>
      <c r="Q23" s="50">
        <v>114</v>
      </c>
      <c r="R23" s="78">
        <f t="shared" si="1"/>
        <v>11.399999999999999</v>
      </c>
      <c r="S23" s="50">
        <v>351</v>
      </c>
      <c r="T23" s="50">
        <v>209</v>
      </c>
      <c r="U23" s="78">
        <f t="shared" si="2"/>
        <v>20.9</v>
      </c>
      <c r="V23" s="50">
        <v>4444</v>
      </c>
      <c r="W23" s="50">
        <v>4444</v>
      </c>
      <c r="X23" s="76">
        <f t="shared" si="3"/>
        <v>397.73799999999994</v>
      </c>
      <c r="Y23" s="76">
        <v>430</v>
      </c>
      <c r="Z23" s="76">
        <f t="shared" si="0"/>
        <v>12900</v>
      </c>
    </row>
    <row r="24" spans="1:26" x14ac:dyDescent="0.55000000000000004">
      <c r="A24" s="9">
        <v>17</v>
      </c>
      <c r="B24" s="16" t="s">
        <v>17</v>
      </c>
      <c r="C24" s="55">
        <v>1001</v>
      </c>
      <c r="D24" s="56">
        <v>13948</v>
      </c>
      <c r="E24" s="6">
        <v>17</v>
      </c>
      <c r="F24" s="6">
        <v>25</v>
      </c>
      <c r="G24" s="6">
        <v>42</v>
      </c>
      <c r="H24" s="6">
        <f>SUM(E24:G24)</f>
        <v>84</v>
      </c>
      <c r="I24" s="6">
        <v>66</v>
      </c>
      <c r="J24" s="6">
        <v>76</v>
      </c>
      <c r="K24" s="6">
        <v>143</v>
      </c>
      <c r="L24" s="7">
        <f>I24+J24+K24</f>
        <v>285</v>
      </c>
      <c r="M24" s="52">
        <v>9</v>
      </c>
      <c r="N24" s="8">
        <v>388</v>
      </c>
      <c r="O24" s="49" t="e">
        <f>N24*100/#REF!</f>
        <v>#REF!</v>
      </c>
      <c r="P24" s="61">
        <v>7326</v>
      </c>
      <c r="Q24" s="50">
        <v>145</v>
      </c>
      <c r="R24" s="78">
        <f t="shared" si="1"/>
        <v>14.5</v>
      </c>
      <c r="S24" s="50">
        <v>1395</v>
      </c>
      <c r="T24" s="50">
        <v>726</v>
      </c>
      <c r="U24" s="78">
        <f t="shared" si="2"/>
        <v>72.599999999999994</v>
      </c>
      <c r="V24" s="50">
        <v>3335</v>
      </c>
      <c r="W24" s="50">
        <v>3335</v>
      </c>
      <c r="X24" s="76">
        <f t="shared" si="3"/>
        <v>298.48250000000002</v>
      </c>
      <c r="Y24" s="76">
        <v>386</v>
      </c>
      <c r="Z24" s="76">
        <f t="shared" si="0"/>
        <v>11580</v>
      </c>
    </row>
    <row r="25" spans="1:26" x14ac:dyDescent="0.55000000000000004">
      <c r="A25" s="5">
        <v>18</v>
      </c>
      <c r="B25" s="16" t="s">
        <v>19</v>
      </c>
      <c r="C25" s="55">
        <v>572</v>
      </c>
      <c r="D25" s="56">
        <v>8686</v>
      </c>
      <c r="E25" s="6">
        <v>10</v>
      </c>
      <c r="F25" s="6">
        <v>16</v>
      </c>
      <c r="G25" s="6">
        <v>26</v>
      </c>
      <c r="H25" s="6">
        <f t="shared" si="4"/>
        <v>52</v>
      </c>
      <c r="I25" s="6">
        <v>40</v>
      </c>
      <c r="J25" s="6">
        <v>46</v>
      </c>
      <c r="K25" s="6">
        <v>86</v>
      </c>
      <c r="L25" s="7">
        <f t="shared" si="5"/>
        <v>172</v>
      </c>
      <c r="M25" s="52">
        <v>4</v>
      </c>
      <c r="N25" s="8">
        <v>243</v>
      </c>
      <c r="O25" s="49" t="e">
        <f>N25*100/#REF!</f>
        <v>#REF!</v>
      </c>
      <c r="P25" s="61">
        <v>3911</v>
      </c>
      <c r="Q25" s="50">
        <v>106</v>
      </c>
      <c r="R25" s="78">
        <f t="shared" si="1"/>
        <v>10.600000000000001</v>
      </c>
      <c r="S25" s="50">
        <v>1028</v>
      </c>
      <c r="T25" s="50">
        <v>494</v>
      </c>
      <c r="U25" s="78">
        <f t="shared" si="2"/>
        <v>49.400000000000006</v>
      </c>
      <c r="V25" s="50">
        <v>1750</v>
      </c>
      <c r="W25" s="50">
        <v>1750</v>
      </c>
      <c r="X25" s="76">
        <f t="shared" si="3"/>
        <v>156.625</v>
      </c>
      <c r="Y25" s="76">
        <v>217</v>
      </c>
      <c r="Z25" s="76">
        <f t="shared" si="0"/>
        <v>6510</v>
      </c>
    </row>
    <row r="26" spans="1:26" x14ac:dyDescent="0.55000000000000004">
      <c r="A26" s="5">
        <v>19</v>
      </c>
      <c r="B26" s="16" t="s">
        <v>18</v>
      </c>
      <c r="C26" s="55">
        <v>504</v>
      </c>
      <c r="D26" s="56">
        <v>8419</v>
      </c>
      <c r="E26" s="6">
        <v>10</v>
      </c>
      <c r="F26" s="6">
        <v>15</v>
      </c>
      <c r="G26" s="6">
        <v>26</v>
      </c>
      <c r="H26" s="6">
        <f t="shared" si="4"/>
        <v>51</v>
      </c>
      <c r="I26" s="6">
        <v>38</v>
      </c>
      <c r="J26" s="6">
        <v>44</v>
      </c>
      <c r="K26" s="6">
        <v>82</v>
      </c>
      <c r="L26" s="7">
        <f t="shared" si="5"/>
        <v>164</v>
      </c>
      <c r="M26" s="52">
        <v>3</v>
      </c>
      <c r="N26" s="8">
        <v>216</v>
      </c>
      <c r="O26" s="49" t="e">
        <f>N26*100/#REF!</f>
        <v>#REF!</v>
      </c>
      <c r="P26" s="61">
        <v>3399</v>
      </c>
      <c r="Q26" s="50">
        <v>238</v>
      </c>
      <c r="R26" s="78">
        <f t="shared" si="1"/>
        <v>23.799999999999997</v>
      </c>
      <c r="S26" s="50">
        <v>646</v>
      </c>
      <c r="T26" s="50">
        <v>363</v>
      </c>
      <c r="U26" s="78">
        <f t="shared" si="2"/>
        <v>36.299999999999997</v>
      </c>
      <c r="V26" s="50">
        <v>1465</v>
      </c>
      <c r="W26" s="50">
        <v>1465</v>
      </c>
      <c r="X26" s="76">
        <f t="shared" si="3"/>
        <v>131.11750000000001</v>
      </c>
      <c r="Y26" s="76">
        <v>191</v>
      </c>
      <c r="Z26" s="76">
        <f t="shared" si="0"/>
        <v>5730</v>
      </c>
    </row>
    <row r="27" spans="1:26" x14ac:dyDescent="0.55000000000000004">
      <c r="A27" s="9">
        <v>20</v>
      </c>
      <c r="B27" s="16" t="s">
        <v>20</v>
      </c>
      <c r="C27" s="55">
        <v>3393</v>
      </c>
      <c r="D27" s="56">
        <v>62909</v>
      </c>
      <c r="E27" s="6">
        <v>77</v>
      </c>
      <c r="F27" s="6">
        <v>116</v>
      </c>
      <c r="G27" s="6">
        <v>192</v>
      </c>
      <c r="H27" s="6">
        <f t="shared" si="4"/>
        <v>385</v>
      </c>
      <c r="I27" s="6">
        <v>285</v>
      </c>
      <c r="J27" s="6">
        <v>330</v>
      </c>
      <c r="K27" s="6">
        <v>615</v>
      </c>
      <c r="L27" s="7">
        <f t="shared" si="5"/>
        <v>1230</v>
      </c>
      <c r="M27" s="52">
        <v>16</v>
      </c>
      <c r="N27" s="12">
        <v>1977</v>
      </c>
      <c r="O27" s="49" t="e">
        <f>N27*100/#REF!</f>
        <v>#REF!</v>
      </c>
      <c r="P27" s="61">
        <v>21772</v>
      </c>
      <c r="Q27" s="50">
        <v>632</v>
      </c>
      <c r="R27" s="78">
        <f t="shared" si="1"/>
        <v>63.2</v>
      </c>
      <c r="S27" s="50">
        <v>1233</v>
      </c>
      <c r="T27" s="50">
        <v>849</v>
      </c>
      <c r="U27" s="78">
        <f t="shared" si="2"/>
        <v>84.9</v>
      </c>
      <c r="V27" s="50">
        <v>11411</v>
      </c>
      <c r="W27" s="50">
        <v>11411</v>
      </c>
      <c r="X27" s="76">
        <f t="shared" si="3"/>
        <v>1021.2844999999999</v>
      </c>
      <c r="Y27" s="76">
        <v>1169</v>
      </c>
      <c r="Z27" s="76">
        <f t="shared" si="0"/>
        <v>35070</v>
      </c>
    </row>
    <row r="28" spans="1:26" x14ac:dyDescent="0.55000000000000004">
      <c r="A28" s="5">
        <v>21</v>
      </c>
      <c r="B28" s="16" t="s">
        <v>24</v>
      </c>
      <c r="C28" s="55">
        <v>561</v>
      </c>
      <c r="D28" s="56">
        <v>8411</v>
      </c>
      <c r="E28" s="6">
        <v>10</v>
      </c>
      <c r="F28" s="6">
        <v>15</v>
      </c>
      <c r="G28" s="6">
        <v>24</v>
      </c>
      <c r="H28" s="6">
        <f t="shared" si="4"/>
        <v>49</v>
      </c>
      <c r="I28" s="6">
        <v>38</v>
      </c>
      <c r="J28" s="6">
        <v>44</v>
      </c>
      <c r="K28" s="6">
        <v>83</v>
      </c>
      <c r="L28" s="7">
        <f t="shared" si="5"/>
        <v>165</v>
      </c>
      <c r="M28" s="52">
        <v>5</v>
      </c>
      <c r="N28" s="8">
        <v>215</v>
      </c>
      <c r="O28" s="49" t="e">
        <f>N28*100/#REF!</f>
        <v>#REF!</v>
      </c>
      <c r="P28" s="61">
        <v>3457</v>
      </c>
      <c r="Q28" s="50">
        <v>277</v>
      </c>
      <c r="R28" s="78">
        <f t="shared" si="1"/>
        <v>27.7</v>
      </c>
      <c r="S28" s="50">
        <v>458</v>
      </c>
      <c r="T28" s="50">
        <v>366</v>
      </c>
      <c r="U28" s="78">
        <f t="shared" si="2"/>
        <v>36.6</v>
      </c>
      <c r="V28" s="50">
        <v>2505</v>
      </c>
      <c r="W28" s="50">
        <v>2505</v>
      </c>
      <c r="X28" s="76">
        <f t="shared" si="3"/>
        <v>224.19749999999999</v>
      </c>
      <c r="Y28" s="76">
        <v>288</v>
      </c>
      <c r="Z28" s="76">
        <f t="shared" si="0"/>
        <v>8640</v>
      </c>
    </row>
    <row r="29" spans="1:26" x14ac:dyDescent="0.55000000000000004">
      <c r="A29" s="5">
        <v>22</v>
      </c>
      <c r="B29" s="16" t="s">
        <v>23</v>
      </c>
      <c r="C29" s="55">
        <v>1283</v>
      </c>
      <c r="D29" s="56">
        <v>23531</v>
      </c>
      <c r="E29" s="6">
        <v>29</v>
      </c>
      <c r="F29" s="6">
        <v>43</v>
      </c>
      <c r="G29" s="6">
        <v>72</v>
      </c>
      <c r="H29" s="6">
        <f>SUM(E29:G29)</f>
        <v>144</v>
      </c>
      <c r="I29" s="6">
        <v>108</v>
      </c>
      <c r="J29" s="6">
        <v>125</v>
      </c>
      <c r="K29" s="6">
        <v>232</v>
      </c>
      <c r="L29" s="7">
        <f>I29+J29+K29</f>
        <v>465</v>
      </c>
      <c r="M29" s="52">
        <v>7</v>
      </c>
      <c r="N29" s="8">
        <v>618</v>
      </c>
      <c r="O29" s="49" t="e">
        <f>N29*100/#REF!</f>
        <v>#REF!</v>
      </c>
      <c r="P29" s="61">
        <v>7194</v>
      </c>
      <c r="Q29" s="50">
        <v>261</v>
      </c>
      <c r="R29" s="78">
        <f t="shared" si="1"/>
        <v>26.099999999999998</v>
      </c>
      <c r="S29" s="50">
        <v>1208</v>
      </c>
      <c r="T29" s="50">
        <v>880</v>
      </c>
      <c r="U29" s="78">
        <f t="shared" si="2"/>
        <v>88</v>
      </c>
      <c r="V29" s="50">
        <v>4548</v>
      </c>
      <c r="W29" s="50">
        <v>4548</v>
      </c>
      <c r="X29" s="76">
        <f t="shared" si="3"/>
        <v>407.04599999999994</v>
      </c>
      <c r="Y29" s="76">
        <v>521</v>
      </c>
      <c r="Z29" s="76">
        <f t="shared" si="0"/>
        <v>15630</v>
      </c>
    </row>
    <row r="30" spans="1:26" x14ac:dyDescent="0.55000000000000004">
      <c r="A30" s="9">
        <v>23</v>
      </c>
      <c r="B30" s="16" t="s">
        <v>25</v>
      </c>
      <c r="C30" s="55">
        <v>719</v>
      </c>
      <c r="D30" s="56">
        <v>10391</v>
      </c>
      <c r="E30" s="6">
        <v>13</v>
      </c>
      <c r="F30" s="6">
        <v>19</v>
      </c>
      <c r="G30" s="6">
        <v>32</v>
      </c>
      <c r="H30" s="6">
        <f>SUM(E30:G30)</f>
        <v>64</v>
      </c>
      <c r="I30" s="6">
        <v>48</v>
      </c>
      <c r="J30" s="6">
        <v>56</v>
      </c>
      <c r="K30" s="6">
        <v>104</v>
      </c>
      <c r="L30" s="7">
        <f>I30+J30+K30</f>
        <v>208</v>
      </c>
      <c r="M30" s="52">
        <v>4</v>
      </c>
      <c r="N30" s="8">
        <v>293</v>
      </c>
      <c r="O30" s="49" t="e">
        <f>N30*100/#REF!</f>
        <v>#REF!</v>
      </c>
      <c r="P30" s="61">
        <v>3429</v>
      </c>
      <c r="Q30" s="50">
        <v>249</v>
      </c>
      <c r="R30" s="78">
        <f t="shared" si="1"/>
        <v>24.900000000000002</v>
      </c>
      <c r="S30" s="50">
        <v>330</v>
      </c>
      <c r="T30" s="50">
        <v>208</v>
      </c>
      <c r="U30" s="78">
        <f t="shared" si="2"/>
        <v>20.8</v>
      </c>
      <c r="V30" s="50">
        <v>2472</v>
      </c>
      <c r="W30" s="50">
        <v>2472</v>
      </c>
      <c r="X30" s="76">
        <f t="shared" si="3"/>
        <v>221.24399999999997</v>
      </c>
      <c r="Y30" s="76">
        <v>267</v>
      </c>
      <c r="Z30" s="76">
        <f t="shared" si="0"/>
        <v>8010</v>
      </c>
    </row>
    <row r="31" spans="1:26" x14ac:dyDescent="0.55000000000000004">
      <c r="A31" s="5">
        <v>24</v>
      </c>
      <c r="B31" s="16" t="s">
        <v>22</v>
      </c>
      <c r="C31" s="55">
        <v>1085</v>
      </c>
      <c r="D31" s="56">
        <v>19143</v>
      </c>
      <c r="E31" s="6">
        <v>23</v>
      </c>
      <c r="F31" s="6">
        <v>35</v>
      </c>
      <c r="G31" s="6">
        <v>58</v>
      </c>
      <c r="H31" s="6">
        <f>SUM(E31:G31)</f>
        <v>116</v>
      </c>
      <c r="I31" s="6">
        <v>87</v>
      </c>
      <c r="J31" s="6">
        <v>100</v>
      </c>
      <c r="K31" s="6">
        <v>187</v>
      </c>
      <c r="L31" s="7">
        <f>I31+J31+K31</f>
        <v>374</v>
      </c>
      <c r="M31" s="52">
        <v>6</v>
      </c>
      <c r="N31" s="8">
        <v>607</v>
      </c>
      <c r="O31" s="49" t="e">
        <f>N31*100/#REF!</f>
        <v>#REF!</v>
      </c>
      <c r="P31" s="61">
        <v>6620</v>
      </c>
      <c r="Q31" s="50">
        <v>330</v>
      </c>
      <c r="R31" s="78">
        <f t="shared" si="1"/>
        <v>33</v>
      </c>
      <c r="S31" s="50">
        <v>743</v>
      </c>
      <c r="T31" s="50">
        <v>316</v>
      </c>
      <c r="U31" s="78">
        <f t="shared" si="2"/>
        <v>31.6</v>
      </c>
      <c r="V31" s="50">
        <v>3968</v>
      </c>
      <c r="W31" s="50">
        <v>3968</v>
      </c>
      <c r="X31" s="76">
        <f t="shared" si="3"/>
        <v>355.13599999999997</v>
      </c>
      <c r="Y31" s="76">
        <v>420</v>
      </c>
      <c r="Z31" s="76">
        <f t="shared" si="0"/>
        <v>12600</v>
      </c>
    </row>
    <row r="32" spans="1:26" x14ac:dyDescent="0.55000000000000004">
      <c r="A32" s="5">
        <v>25</v>
      </c>
      <c r="B32" s="16" t="s">
        <v>21</v>
      </c>
      <c r="C32" s="55">
        <v>1682</v>
      </c>
      <c r="D32" s="56">
        <v>29531</v>
      </c>
      <c r="E32" s="6">
        <v>36</v>
      </c>
      <c r="F32" s="6">
        <v>54</v>
      </c>
      <c r="G32" s="6">
        <v>91</v>
      </c>
      <c r="H32" s="6">
        <f t="shared" si="4"/>
        <v>181</v>
      </c>
      <c r="I32" s="6">
        <v>135</v>
      </c>
      <c r="J32" s="6">
        <v>156</v>
      </c>
      <c r="K32" s="6">
        <v>291</v>
      </c>
      <c r="L32" s="7">
        <f t="shared" si="5"/>
        <v>582</v>
      </c>
      <c r="M32" s="52">
        <v>8</v>
      </c>
      <c r="N32" s="8">
        <v>755</v>
      </c>
      <c r="O32" s="49" t="e">
        <f>N32*100/#REF!</f>
        <v>#REF!</v>
      </c>
      <c r="P32" s="61">
        <v>10400</v>
      </c>
      <c r="Q32" s="50">
        <v>411</v>
      </c>
      <c r="R32" s="78">
        <f t="shared" si="1"/>
        <v>41.1</v>
      </c>
      <c r="S32" s="50">
        <v>1501</v>
      </c>
      <c r="T32" s="50">
        <v>634</v>
      </c>
      <c r="U32" s="78">
        <f t="shared" si="2"/>
        <v>63.4</v>
      </c>
      <c r="V32" s="50">
        <v>5739</v>
      </c>
      <c r="W32" s="50">
        <v>5739</v>
      </c>
      <c r="X32" s="76">
        <f t="shared" si="3"/>
        <v>513.64049999999997</v>
      </c>
      <c r="Y32" s="76">
        <v>618</v>
      </c>
      <c r="Z32" s="76">
        <f t="shared" si="0"/>
        <v>18540</v>
      </c>
    </row>
    <row r="33" spans="1:26" x14ac:dyDescent="0.55000000000000004">
      <c r="A33" s="119" t="s">
        <v>1</v>
      </c>
      <c r="B33" s="120"/>
      <c r="C33" s="62">
        <f>SUM(C8:C32)</f>
        <v>34681</v>
      </c>
      <c r="D33" s="58">
        <f>SUM(D8:D32)</f>
        <v>584827</v>
      </c>
      <c r="E33" s="63">
        <f t="shared" ref="E33:L33" si="6">SUM(E8:E32)</f>
        <v>749</v>
      </c>
      <c r="F33" s="63">
        <f t="shared" si="6"/>
        <v>1126</v>
      </c>
      <c r="G33" s="63">
        <f t="shared" si="6"/>
        <v>1877</v>
      </c>
      <c r="H33" s="63">
        <f t="shared" si="6"/>
        <v>3752</v>
      </c>
      <c r="I33" s="63">
        <f t="shared" si="6"/>
        <v>2675</v>
      </c>
      <c r="J33" s="63">
        <f t="shared" si="6"/>
        <v>3089</v>
      </c>
      <c r="K33" s="63">
        <f t="shared" si="6"/>
        <v>5762</v>
      </c>
      <c r="L33" s="63">
        <f t="shared" si="6"/>
        <v>11526</v>
      </c>
      <c r="M33" s="64">
        <f>SUM(M8:M32)</f>
        <v>219</v>
      </c>
      <c r="N33" s="65">
        <f>SUM(N8:N32)</f>
        <v>14824</v>
      </c>
      <c r="O33" s="66" t="e">
        <f>N33*100/#REF!</f>
        <v>#REF!</v>
      </c>
      <c r="P33" s="67">
        <f>SUM(P8:P32)</f>
        <v>240667</v>
      </c>
      <c r="Q33" s="58">
        <f>SUM(Q8:Q32)</f>
        <v>9559</v>
      </c>
      <c r="R33" s="79">
        <f>SUM(R8:R32)</f>
        <v>955.9</v>
      </c>
      <c r="S33" s="58">
        <f>SUM(S8:S32)</f>
        <v>29004</v>
      </c>
      <c r="T33" s="58">
        <f>SUM(T8:T32)</f>
        <v>18122</v>
      </c>
      <c r="U33" s="79">
        <f t="shared" si="2"/>
        <v>1812.2</v>
      </c>
      <c r="V33" s="58">
        <f>SUM(V8:V32)</f>
        <v>140362</v>
      </c>
      <c r="W33" s="58">
        <f>SUM(W8:W32)</f>
        <v>140362</v>
      </c>
      <c r="X33" s="77">
        <f t="shared" si="3"/>
        <v>12562.398999999998</v>
      </c>
      <c r="Y33" s="77">
        <f>SUM(Y8:Y32)</f>
        <v>15330</v>
      </c>
      <c r="Z33" s="77">
        <f t="shared" si="0"/>
        <v>459900</v>
      </c>
    </row>
    <row r="34" spans="1:26" x14ac:dyDescent="0.55000000000000004">
      <c r="A34" s="1" t="s">
        <v>59</v>
      </c>
      <c r="B34" s="1"/>
      <c r="C34" s="59"/>
      <c r="D34" s="80" t="s">
        <v>69</v>
      </c>
      <c r="E34" s="81"/>
      <c r="F34" s="81"/>
      <c r="G34" s="81"/>
      <c r="H34" s="82"/>
      <c r="I34" s="1"/>
      <c r="J34" s="1"/>
      <c r="K34" s="1"/>
      <c r="L34" s="83"/>
      <c r="M34" s="83"/>
      <c r="N34" s="14"/>
      <c r="O34" s="15"/>
      <c r="P34" s="15"/>
      <c r="Q34" s="1" t="s">
        <v>70</v>
      </c>
      <c r="R34" s="1"/>
      <c r="S34" s="1"/>
      <c r="T34" s="1"/>
      <c r="U34" s="1"/>
    </row>
    <row r="35" spans="1:26" x14ac:dyDescent="0.55000000000000004">
      <c r="B35" s="1"/>
      <c r="C35" s="59"/>
      <c r="E35" s="13"/>
      <c r="F35" s="13"/>
      <c r="G35" s="13"/>
    </row>
    <row r="36" spans="1:26" s="3" customFormat="1" x14ac:dyDescent="0.55000000000000004">
      <c r="C36" s="59"/>
      <c r="D36" s="54"/>
      <c r="I36" s="2"/>
      <c r="J36" s="2"/>
      <c r="K36" s="2"/>
      <c r="L36" s="4"/>
      <c r="M36" s="4"/>
      <c r="Y36" s="130"/>
    </row>
  </sheetData>
  <mergeCells count="28">
    <mergeCell ref="A33:B33"/>
    <mergeCell ref="I3:L3"/>
    <mergeCell ref="N3:O3"/>
    <mergeCell ref="A3:A7"/>
    <mergeCell ref="U6:U7"/>
    <mergeCell ref="V6:V7"/>
    <mergeCell ref="Q6:Q7"/>
    <mergeCell ref="R6:R7"/>
    <mergeCell ref="A1:Z1"/>
    <mergeCell ref="A2:Z2"/>
    <mergeCell ref="B3:B7"/>
    <mergeCell ref="P3:X3"/>
    <mergeCell ref="V4:X5"/>
    <mergeCell ref="S4:U5"/>
    <mergeCell ref="P4:R5"/>
    <mergeCell ref="T6:T7"/>
    <mergeCell ref="S6:S7"/>
    <mergeCell ref="P6:P7"/>
    <mergeCell ref="W6:W7"/>
    <mergeCell ref="X6:X7"/>
    <mergeCell ref="Y3:Y7"/>
    <mergeCell ref="Z3:Z7"/>
    <mergeCell ref="C3:C5"/>
    <mergeCell ref="D3:D5"/>
    <mergeCell ref="M3:M7"/>
    <mergeCell ref="D6:D7"/>
    <mergeCell ref="C6:C7"/>
    <mergeCell ref="E3:H3"/>
  </mergeCells>
  <pageMargins left="0.39370078740157483" right="0.59055118110236227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ข้อมูลทั่วไป สสม.62</vt:lpstr>
      <vt:lpstr>อสค.ปี 61621รับตรวจ162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HP</cp:lastModifiedBy>
  <cp:lastPrinted>2019-03-28T02:18:50Z</cp:lastPrinted>
  <dcterms:created xsi:type="dcterms:W3CDTF">2011-11-04T03:51:27Z</dcterms:created>
  <dcterms:modified xsi:type="dcterms:W3CDTF">2019-03-29T07:13:22Z</dcterms:modified>
</cp:coreProperties>
</file>